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05" yWindow="45" windowWidth="20610" windowHeight="11640" tabRatio="563" activeTab="2"/>
  </bookViews>
  <sheets>
    <sheet name="Administrative" sheetId="3" r:id="rId1"/>
    <sheet name="Voting" sheetId="2" r:id="rId2"/>
    <sheet name="Workplan" sheetId="1" r:id="rId3"/>
    <sheet name="Msr-Protocol Status" sheetId="4" r:id="rId4"/>
    <sheet name="Subcommittees" sheetId="5" r:id="rId5"/>
    <sheet name="UES list" sheetId="6" r:id="rId6"/>
  </sheets>
  <definedNames>
    <definedName name="_xlnm._FilterDatabase" localSheetId="5" hidden="1">'UES list'!$A$2:$G$2</definedName>
  </definedNames>
  <calcPr calcId="125725"/>
  <pivotCaches>
    <pivotCache cacheId="0" r:id="rId7"/>
  </pivotCaches>
</workbook>
</file>

<file path=xl/calcChain.xml><?xml version="1.0" encoding="utf-8"?>
<calcChain xmlns="http://schemas.openxmlformats.org/spreadsheetml/2006/main">
  <c r="F16" i="1"/>
  <c r="M16"/>
  <c r="L16"/>
  <c r="K16"/>
  <c r="J16"/>
  <c r="I16"/>
  <c r="H16"/>
  <c r="G16"/>
  <c r="G12" i="2"/>
  <c r="G13"/>
  <c r="G14"/>
  <c r="G15"/>
  <c r="G16"/>
  <c r="G17"/>
  <c r="G18"/>
  <c r="G19"/>
  <c r="G20"/>
  <c r="G21"/>
  <c r="G22"/>
  <c r="G23"/>
  <c r="G24"/>
  <c r="G25"/>
  <c r="G26"/>
  <c r="G27"/>
  <c r="F12"/>
  <c r="F13"/>
  <c r="F14"/>
  <c r="F15"/>
  <c r="F16"/>
  <c r="F17"/>
  <c r="F18"/>
  <c r="F19"/>
  <c r="F20"/>
  <c r="F21"/>
  <c r="F22"/>
  <c r="F23"/>
  <c r="F24"/>
  <c r="F25"/>
  <c r="F26"/>
  <c r="F27"/>
  <c r="E12"/>
  <c r="E13"/>
  <c r="E14"/>
  <c r="E15"/>
  <c r="E16"/>
  <c r="E17"/>
  <c r="E18"/>
  <c r="E19"/>
  <c r="E20"/>
  <c r="E21"/>
  <c r="E22"/>
  <c r="E23"/>
  <c r="E24"/>
  <c r="E25"/>
  <c r="E26"/>
  <c r="E27"/>
  <c r="G11"/>
  <c r="F11"/>
  <c r="E11"/>
  <c r="C29"/>
  <c r="C28"/>
  <c r="K85"/>
  <c r="I85"/>
  <c r="H85"/>
  <c r="J85"/>
  <c r="K84"/>
  <c r="K83"/>
  <c r="K82"/>
  <c r="K81"/>
  <c r="K80"/>
  <c r="K79"/>
  <c r="K78"/>
  <c r="K77"/>
  <c r="K76"/>
  <c r="K75"/>
  <c r="K74"/>
  <c r="K73"/>
  <c r="K72"/>
  <c r="K71"/>
  <c r="K70"/>
  <c r="K69"/>
  <c r="K68"/>
  <c r="J84"/>
  <c r="J83"/>
  <c r="J80"/>
  <c r="J79"/>
  <c r="J76"/>
  <c r="J75"/>
  <c r="J72"/>
  <c r="J71"/>
  <c r="J68"/>
  <c r="I84"/>
  <c r="I83"/>
  <c r="I82"/>
  <c r="I81"/>
  <c r="I80"/>
  <c r="I79"/>
  <c r="I78"/>
  <c r="I77"/>
  <c r="I76"/>
  <c r="I75"/>
  <c r="I74"/>
  <c r="I73"/>
  <c r="I72"/>
  <c r="I71"/>
  <c r="I70"/>
  <c r="I69"/>
  <c r="I68"/>
  <c r="H84"/>
  <c r="H83"/>
  <c r="H82"/>
  <c r="J82"/>
  <c r="H81"/>
  <c r="J81"/>
  <c r="H80"/>
  <c r="H79"/>
  <c r="H78"/>
  <c r="J78"/>
  <c r="H77"/>
  <c r="J77"/>
  <c r="H76"/>
  <c r="H75"/>
  <c r="H74"/>
  <c r="J74"/>
  <c r="H73"/>
  <c r="J73"/>
  <c r="H72"/>
  <c r="H71"/>
  <c r="H70"/>
  <c r="J70"/>
  <c r="H69"/>
  <c r="J69"/>
  <c r="H68"/>
  <c r="E9" i="4"/>
  <c r="E8"/>
  <c r="E10"/>
  <c r="D9"/>
  <c r="D8"/>
  <c r="E7"/>
  <c r="D7"/>
  <c r="H7"/>
  <c r="C9"/>
  <c r="F9" s="1"/>
  <c r="C8"/>
  <c r="C7"/>
  <c r="C10"/>
  <c r="E16" i="1"/>
  <c r="H67" i="2"/>
  <c r="I67"/>
  <c r="C30"/>
  <c r="C25"/>
  <c r="C19"/>
  <c r="C18"/>
  <c r="C17"/>
  <c r="C16"/>
  <c r="C15"/>
  <c r="C14"/>
  <c r="C13"/>
  <c r="C12"/>
  <c r="C11"/>
  <c r="D16" i="1"/>
  <c r="E14" i="4"/>
  <c r="D14"/>
  <c r="C14"/>
  <c r="F13"/>
  <c r="F7"/>
  <c r="K67" i="2"/>
  <c r="J67"/>
  <c r="C16" i="1"/>
  <c r="F11" i="4"/>
  <c r="F14"/>
  <c r="D10"/>
  <c r="F12"/>
  <c r="F8"/>
  <c r="B16" i="1"/>
  <c r="C23" i="2"/>
  <c r="C24"/>
  <c r="C27"/>
  <c r="C26"/>
  <c r="F10" i="4" l="1"/>
</calcChain>
</file>

<file path=xl/sharedStrings.xml><?xml version="1.0" encoding="utf-8"?>
<sst xmlns="http://schemas.openxmlformats.org/spreadsheetml/2006/main" count="803" uniqueCount="318">
  <si>
    <t>Category</t>
  </si>
  <si>
    <t>Existing Measure Review &amp; Updates</t>
  </si>
  <si>
    <t>New Measure Development &amp; Review of Unsolicited Proposals</t>
  </si>
  <si>
    <t>Standardization of Technical Analysis</t>
  </si>
  <si>
    <t>Tool Development</t>
  </si>
  <si>
    <t>Research Projects &amp; Data Development</t>
  </si>
  <si>
    <t>Regional Coordination</t>
  </si>
  <si>
    <t xml:space="preserve">Website, Database support, Conservation Tracking </t>
  </si>
  <si>
    <t>RTF Member Support &amp; Administration</t>
  </si>
  <si>
    <t>RTF Management</t>
  </si>
  <si>
    <t>Total</t>
  </si>
  <si>
    <t>No</t>
  </si>
  <si>
    <t>Small Saver</t>
  </si>
  <si>
    <t xml:space="preserve">De-Activated </t>
  </si>
  <si>
    <t>OOC</t>
  </si>
  <si>
    <t>Active</t>
  </si>
  <si>
    <t>Under Review</t>
  </si>
  <si>
    <t xml:space="preserve">Notes: </t>
  </si>
  <si>
    <t>Notes</t>
  </si>
  <si>
    <t>Measure</t>
  </si>
  <si>
    <t>Policy issues raised from RTF to PAC</t>
  </si>
  <si>
    <t>Is the RTF receiving funding in the manner associated with the agreements?</t>
  </si>
  <si>
    <t>Has the RTF secured funding agreements?</t>
  </si>
  <si>
    <t>Amount Spent YTD</t>
  </si>
  <si>
    <t>CY12: Projected spending</t>
  </si>
  <si>
    <t>Calendar Year 2012 Funding/Workplan</t>
  </si>
  <si>
    <t>Vote name</t>
  </si>
  <si>
    <t>Count of number by type</t>
  </si>
  <si>
    <t>Topic:</t>
  </si>
  <si>
    <t>Proven</t>
  </si>
  <si>
    <t>Workplan Category</t>
  </si>
  <si>
    <t>Other</t>
  </si>
  <si>
    <t>Motion Language</t>
  </si>
  <si>
    <t>Name</t>
  </si>
  <si>
    <t>Status</t>
  </si>
  <si>
    <t>These measures have received approval by the RTF and have no other associated review pending.</t>
  </si>
  <si>
    <t>Deactivated</t>
  </si>
  <si>
    <t>Out-of-compliance</t>
  </si>
  <si>
    <t>Provisional</t>
  </si>
  <si>
    <t>Category/Status</t>
  </si>
  <si>
    <t>Detailed Description</t>
  </si>
  <si>
    <r>
      <rPr>
        <b/>
        <sz val="11"/>
        <color indexed="8"/>
        <rFont val="Calibri"/>
        <family val="2"/>
      </rPr>
      <t xml:space="preserve">"Gold standard" measure with highest reliability.  Has strong research and data supporting the measure. </t>
    </r>
    <r>
      <rPr>
        <sz val="11"/>
        <color theme="1"/>
        <rFont val="Calibri"/>
        <family val="2"/>
        <scheme val="minor"/>
      </rPr>
      <t>Measures can obtain approval for Proven status if the section 3.2.3 UES quality criteria for Proven measures are satisfied. Sunset criteria will be assigned by the RTF along with a plan for data collection and analysis that allows the UES estimate to be reviewed and updated in a timely fashion.</t>
    </r>
  </si>
  <si>
    <r>
      <rPr>
        <b/>
        <sz val="11"/>
        <color indexed="8"/>
        <rFont val="Calibri"/>
        <family val="2"/>
      </rPr>
      <t xml:space="preserve">Measure is close to "Proven", but research must be conducted on key data (typically efficient case characteristics) to bring it to Proven. </t>
    </r>
    <r>
      <rPr>
        <sz val="11"/>
        <color theme="1"/>
        <rFont val="Calibri"/>
        <family val="2"/>
        <scheme val="minor"/>
      </rPr>
      <t>Measures can obtain Provisional approval if the section 3.2.2 UES quality criteria for Provisional measures are satisfied. In addition, it must be possible during the provisional period to obtain the data and analyses needed to meet the Proven quality criteria (3.2.3). The data and analyses may come from programs delivering the measure or from other studies. The plan for completing the necessary data collection and analyses must be approved along with the provisional UES estimates. In addition, sunset criteria must be adopted that are consistent with the plan. For measures that require long periods to collect and analyze baseline and efficient case data, the plan should include staged analyses so that early experience with deployment, baseline conditions, and measure performance can be used to adjust the sunset criteria.</t>
    </r>
  </si>
  <si>
    <r>
      <rPr>
        <b/>
        <sz val="11"/>
        <color indexed="8"/>
        <rFont val="Calibri"/>
        <family val="2"/>
      </rPr>
      <t xml:space="preserve">Savings are too small to warrant substantial research required to bring it to Proven category.  </t>
    </r>
    <r>
      <rPr>
        <sz val="11"/>
        <color theme="1"/>
        <rFont val="Calibri"/>
        <family val="2"/>
        <scheme val="minor"/>
      </rPr>
      <t>The RTF may determine that the likely savings from a measure are too small to warrant the resources needed to meet the section 3.2 UES quality criteria for Provisional or Proven status. In making this determination, the RTF will consider the size of the regional end use that is affected by the measure or the magnitude of the likely savings. Measure specifications (section 2) and the information described above for the proposed stage is required for small savers and must be provided before the RTF can designate a measure as a small saver. For small savers, the RTF may choose to convene an expert panel to consider the proposed measure and to formulate a consensus opinion on the likely UES values. This process is intended to promote consistent treatment of these measures throughout the region.</t>
    </r>
  </si>
  <si>
    <r>
      <rPr>
        <b/>
        <sz val="11"/>
        <color indexed="8"/>
        <rFont val="Calibri"/>
        <family val="2"/>
      </rPr>
      <t xml:space="preserve">Measure needs relatively minor update, usually conducted by RTF staff. </t>
    </r>
    <r>
      <rPr>
        <sz val="11"/>
        <color theme="1"/>
        <rFont val="Calibri"/>
        <family val="2"/>
        <scheme val="minor"/>
      </rPr>
      <t>At any time prior to the sunset criteria being met, the RTF may decide to place a measure under review. This may be the result of a review of the UES savings estimation procedure or the availability of new sources of information for baseline or efficient-case consumption. The UES values will remain “RTF-Approved” while the measure is under review. As a result of the review, the UES values may be re-estimated and the measure sunset criteria revised.</t>
    </r>
  </si>
  <si>
    <r>
      <rPr>
        <b/>
        <sz val="11"/>
        <color indexed="8"/>
        <rFont val="Calibri"/>
        <family val="2"/>
      </rPr>
      <t xml:space="preserve">Measure needs substantial update that is out of the scope of the RTF workplan.  </t>
    </r>
    <r>
      <rPr>
        <sz val="11"/>
        <color theme="1"/>
        <rFont val="Calibri"/>
        <family val="2"/>
        <scheme val="minor"/>
      </rPr>
      <t>The RTF may determine that measures approved prior to the adoption of these guidelines do not comply with one or more requirements of these guidelines. The UES estimates for these measures will continue to be “RTF-Approved” if a plan for bringing the measure into compliance is approved by the RTF within one year following the RTF determination that the measure is out-of-compliance. If no plan is approved within one year, the measure will be de-activated. The RTF intends that all out-of-compliance measures will be reclassified, i.e., become a standard protocol or be placed in one of the UES measure development stages of small saver, planning, provisional, de-activated or active, as soon as possible, but no later than five years following the adoption of these guidelines.</t>
    </r>
  </si>
  <si>
    <r>
      <rPr>
        <b/>
        <sz val="11"/>
        <color indexed="8"/>
        <rFont val="Calibri"/>
        <family val="2"/>
      </rPr>
      <t xml:space="preserve">Measure is no longer RTF-approved. </t>
    </r>
    <r>
      <rPr>
        <sz val="11"/>
        <color theme="1"/>
        <rFont val="Calibri"/>
        <family val="2"/>
        <scheme val="minor"/>
      </rPr>
      <t>If the sunset criteria are met, and the new or revised UES estimates have not been approved, the RTF will deactivate the measure. This means that the UES estimates are no longer approved by the RTF. The RTF may decide to deactivate a measure before the sunset criteria is satisfied based on unanticipated factors, such as the adoption of new energy codes or the release of study results with findings that invalidate the UES values or the procedures for estimating those values.</t>
    </r>
  </si>
  <si>
    <t>Links to RTF website with detailed information on each measure/protocol.</t>
  </si>
  <si>
    <t>Yeas</t>
  </si>
  <si>
    <t>Neas</t>
  </si>
  <si>
    <t>Abstentions</t>
  </si>
  <si>
    <t>Motion Passes?</t>
  </si>
  <si>
    <t>Total RTF Members</t>
  </si>
  <si>
    <t>Directly imported from RTF Decisions Sheet</t>
  </si>
  <si>
    <t>Chair vote? 
(tie-break)</t>
  </si>
  <si>
    <t>Meeting Date</t>
  </si>
  <si>
    <t>Total Members Voting</t>
  </si>
  <si>
    <t>Percent of Members Voting Yes</t>
  </si>
  <si>
    <t>Consultant</t>
  </si>
  <si>
    <t>Percent of Voting Members</t>
  </si>
  <si>
    <t>Workplan Categories</t>
  </si>
  <si>
    <t># times brought to RTF before approval</t>
  </si>
  <si>
    <t>Small/Rural Utilities Efficiency Measures</t>
  </si>
  <si>
    <t>Variable Capacity Heat Pump</t>
  </si>
  <si>
    <t>Standard Protocol</t>
  </si>
  <si>
    <t>Calendar Year 2013 Funding/Workplan</t>
  </si>
  <si>
    <t>-</t>
  </si>
  <si>
    <t>CY13: Projected spending</t>
  </si>
  <si>
    <t>CY14: Projected spending (for 2013 workplan items not completed)</t>
  </si>
  <si>
    <t>CY13: Projected spending (for 2012 workplan items not completed)</t>
  </si>
  <si>
    <t>Bonneville Power Administration</t>
  </si>
  <si>
    <t>Energy Trust of Oregon</t>
  </si>
  <si>
    <t>Puget Sound Energy</t>
  </si>
  <si>
    <t>Idaho Power Company</t>
  </si>
  <si>
    <t>Avista Corporation, Inc</t>
  </si>
  <si>
    <t>PacifiCorp</t>
  </si>
  <si>
    <t>Northwestern Energy</t>
  </si>
  <si>
    <t>Seattle City Light</t>
  </si>
  <si>
    <t>Clark Public Utilities</t>
  </si>
  <si>
    <t>Tacoma Power</t>
  </si>
  <si>
    <t>PUD #1 of Snohomish</t>
  </si>
  <si>
    <t>Eugene Water and Electric Board</t>
  </si>
  <si>
    <t>PUD #1 of Cowlitz County</t>
  </si>
  <si>
    <t>Percent of Decisions requiring Subcommittee work</t>
  </si>
  <si>
    <t>Number of times Chair has needed to vote on tie break</t>
  </si>
  <si>
    <t>Voting Statistics</t>
  </si>
  <si>
    <t>Count</t>
  </si>
  <si>
    <t>Worksheet Focus</t>
  </si>
  <si>
    <t>Indicate where bulk of RTF work is focused</t>
  </si>
  <si>
    <t>Average Percent of Members Present Voting Yes</t>
  </si>
  <si>
    <t>Average Percent of Members Present Voting No</t>
  </si>
  <si>
    <t>Show what percent of decisions receive yes and no votes</t>
  </si>
  <si>
    <t>Percent of motions that pass</t>
  </si>
  <si>
    <t>Percent of motions that fail</t>
  </si>
  <si>
    <t>Show the voting record for past decisions</t>
  </si>
  <si>
    <t>Total*</t>
  </si>
  <si>
    <t>* Actual total funding available to RTF is $1,473,000 due to Northwestern fixed contribution of $30,000</t>
  </si>
  <si>
    <t>Notes on RTF Staff effort to populate</t>
  </si>
  <si>
    <t># of Meetings</t>
  </si>
  <si>
    <t>Automated CVR</t>
  </si>
  <si>
    <t>Direct Use of Gas</t>
  </si>
  <si>
    <t>End-Use Business Case</t>
  </si>
  <si>
    <t>Fan VFD</t>
  </si>
  <si>
    <t>Grocery Refrigeration</t>
  </si>
  <si>
    <t>Ground Source Heat Pump</t>
  </si>
  <si>
    <t>Guidelines</t>
  </si>
  <si>
    <t>HPWH Evaluation</t>
  </si>
  <si>
    <t>IT Sector</t>
  </si>
  <si>
    <t>Lighting</t>
  </si>
  <si>
    <t>PTCS</t>
  </si>
  <si>
    <t>Pump VFD</t>
  </si>
  <si>
    <t>Refrigerator Decommissioning</t>
  </si>
  <si>
    <t>Residential Weatherization and Ventilation</t>
  </si>
  <si>
    <t>Rooftop Unit Working Group (RTUG)</t>
  </si>
  <si>
    <t>Whole Building M&amp;V</t>
  </si>
  <si>
    <t>Low level of effort to complete. Plan to update cumulatively every quarter with latest tally from website.</t>
  </si>
  <si>
    <t>Sector</t>
  </si>
  <si>
    <t>Commercial</t>
  </si>
  <si>
    <t>Efficient Computers</t>
  </si>
  <si>
    <t>(none)</t>
  </si>
  <si>
    <t>Residential</t>
  </si>
  <si>
    <t>Appliances - Clothes Washers in MF</t>
  </si>
  <si>
    <t>Appliances - Televisions</t>
  </si>
  <si>
    <t>Appliances - Refrigerator/Freezer Decommissioning</t>
  </si>
  <si>
    <t>Cooking Equipment - Hot Food Holding Cabinets</t>
  </si>
  <si>
    <t>Cooking Equipment - Pre-Rinse Spray Valves</t>
  </si>
  <si>
    <t>Cooking Equipment - Steamers</t>
  </si>
  <si>
    <t>Grocery - Autoclosers</t>
  </si>
  <si>
    <t>Grocery - Compressor Head Fan Motor Retrofit to ECM</t>
  </si>
  <si>
    <t>Grocery - Display Case LEDs (Open Cases)</t>
  </si>
  <si>
    <t>Grocery - Door Gasket Replacement</t>
  </si>
  <si>
    <t>Grocery - Floating Head Pressure Controls for Single Compressor Systems</t>
  </si>
  <si>
    <t>Grocery - PSC Motors</t>
  </si>
  <si>
    <t>Grocery - Rooftop Unit Supply Fan VFDs</t>
  </si>
  <si>
    <t>Grocery - Strip Curtains</t>
  </si>
  <si>
    <t>Grocery - Vending Machine Controller</t>
  </si>
  <si>
    <t>Grocery - Visi-Cooler</t>
  </si>
  <si>
    <t>Grocery - Walk-in Evaporator Fan Shaded-Pole Motor Controllers</t>
  </si>
  <si>
    <t>Grocery - Walk-in/Reach-in Door Retrofit</t>
  </si>
  <si>
    <t>Heating/Cooling - Air Source Heat Pump Conversions MH</t>
  </si>
  <si>
    <t>Heating/Cooling - PTCS Ducts Inside</t>
  </si>
  <si>
    <t>New Construction - Built Green Washington</t>
  </si>
  <si>
    <t>New Construction - Energy Star and Ecorated Homes MH</t>
  </si>
  <si>
    <t>New Construction - Energy Star Homes SF - WA/ID/MT</t>
  </si>
  <si>
    <t>New Construction - Slab Insulation</t>
  </si>
  <si>
    <t>Appliances - Freezers</t>
  </si>
  <si>
    <t>Appliances - Refrigerators</t>
  </si>
  <si>
    <t>Non-Res - Network Computer Power Management</t>
  </si>
  <si>
    <t>Smart Plug Power Strips</t>
  </si>
  <si>
    <t>Appliances - Clothes Washers in SF</t>
  </si>
  <si>
    <t>DHW - Efficient Tanks</t>
  </si>
  <si>
    <t>DHW - HPWH</t>
  </si>
  <si>
    <t>DHW - Showerheads</t>
  </si>
  <si>
    <t>Heating/Cooling - Air Source Heat Pump Conversions SF</t>
  </si>
  <si>
    <t>Heating/Cooling - Electronic Thermostats</t>
  </si>
  <si>
    <t>Heating/Cooling - Ground Source Heat Pump Upgrades</t>
  </si>
  <si>
    <t>Heating/Cooling - PTCS Duct Sealing MH</t>
  </si>
  <si>
    <t>Heating/Cooling - PTCS Duct Sealing SF</t>
  </si>
  <si>
    <t>Heating/Cooling - Variable Speed ASHP Conversions SF</t>
  </si>
  <si>
    <t>Heating/Cooling - Variable Speed ASHP Upgrades SF</t>
  </si>
  <si>
    <t>Lighting - CFLs</t>
  </si>
  <si>
    <t>New Construction - Energy Star Homes MF</t>
  </si>
  <si>
    <t>New Construction - Energy Star Homes SF - ID/MT BOP2</t>
  </si>
  <si>
    <t>New Construction - Energy Star Homes SF - Oregon 2012</t>
  </si>
  <si>
    <t>New Construction - Energy Star Homes SF - WA/ID/MT DHP TCO (provisional)</t>
  </si>
  <si>
    <t>New Construction - High Performance Manufactured Home</t>
  </si>
  <si>
    <t>New Construction - Montana House 2</t>
  </si>
  <si>
    <t>Weatherization - Manufactured Home</t>
  </si>
  <si>
    <t>Weatherization - Single Family</t>
  </si>
  <si>
    <t>Agricultural</t>
  </si>
  <si>
    <t>Grocery - Night Covers</t>
  </si>
  <si>
    <t>New Construction - Energy Smart Design Small Office</t>
  </si>
  <si>
    <t>Industrial</t>
  </si>
  <si>
    <t>Heating/Cooling - Room Air Conditioners</t>
  </si>
  <si>
    <t>Lighting - LED Holiday Strings</t>
  </si>
  <si>
    <t>New Construction - Energy Star Homes SF - Oregon 2009</t>
  </si>
  <si>
    <t>New Construction - Montana House</t>
  </si>
  <si>
    <t>New Construction - Multifamily Low Rise</t>
  </si>
  <si>
    <t>Variable Frequency Drives - Dairy</t>
  </si>
  <si>
    <t>Variable Frequency Drives - Potato/Onion Shed</t>
  </si>
  <si>
    <t>Appliances - Dishwashers</t>
  </si>
  <si>
    <t>Appliances - Ice Makers</t>
  </si>
  <si>
    <t>Grocery - Anti-sweat Heater Controls</t>
  </si>
  <si>
    <t>Grocery - ECMs for Walk-ins</t>
  </si>
  <si>
    <t>Grocery - Lighting - CFLs</t>
  </si>
  <si>
    <t>Grocery - Lighting - T8s</t>
  </si>
  <si>
    <t>DHW - Drain Waste Heat Recovery</t>
  </si>
  <si>
    <t>Heating/Cooling - PTCS Commissioning, Controls, &amp; Sizing MH</t>
  </si>
  <si>
    <t>Weatherization - Multi-Family</t>
  </si>
  <si>
    <t>Stock Watering Tanks</t>
  </si>
  <si>
    <t>Appliances - Clothes Washers</t>
  </si>
  <si>
    <t>Cooking Equipment - Combination Ovens</t>
  </si>
  <si>
    <t>Cooking Equipment - Convection Ovens</t>
  </si>
  <si>
    <t>Cooking Equipment - Fryers</t>
  </si>
  <si>
    <t>Grocery - Display Case Motion Sensors</t>
  </si>
  <si>
    <t>Grocery - ECMs for Display Cases</t>
  </si>
  <si>
    <t>Heating/Cooling - Air Source Heat Pump Upgrades MH</t>
  </si>
  <si>
    <t>Heating/Cooling - Ductless Heat Pumps SF</t>
  </si>
  <si>
    <t>Heating/Cooling - PTCS Commissioning, Controls, &amp; Sizing SF</t>
  </si>
  <si>
    <t>Grand Total</t>
  </si>
  <si>
    <t>Count of Measure</t>
  </si>
  <si>
    <t>Lighting - Specialty CFLs</t>
  </si>
  <si>
    <t>Medium level of effort to complete. Contracts not easily grouped into workplan categories due to overlap within contracts and categories. Takes time to pull cumulative YTD spending and which contracts plan to roll over funds. Mid-year programming effort can be effectively used to track amount spent and projections for remainder of year. Plan to update this chart cumulatively every quarter with latest tally from website.</t>
  </si>
  <si>
    <t>Highlight who does primary analysis to bring decisions before RTF</t>
  </si>
  <si>
    <t>Industrial: Motor Rewind - Green Motor Rewind</t>
  </si>
  <si>
    <t>Agricultural: Motor Rewind - Green Motor Rewind</t>
  </si>
  <si>
    <t>http://rtf.nwcouncil.org/decisions.asp</t>
  </si>
  <si>
    <t>Irrigation Hardware - Irrigation Hardware</t>
  </si>
  <si>
    <t>Motor Rewind - Green Motor Rewind</t>
  </si>
  <si>
    <t>Motors - Efficient Motors Replacement</t>
  </si>
  <si>
    <t>Grocery - Display Case LEDs (Reach-In Cases)</t>
  </si>
  <si>
    <t>Grocery - Walk-in Evaporator Fan ECM Motor Controllers</t>
  </si>
  <si>
    <t>Street Lighting - Street Lighting</t>
  </si>
  <si>
    <t>Traffic Signals - LED Traffic Signals</t>
  </si>
  <si>
    <t>Weatherization - Small Commerical</t>
  </si>
  <si>
    <t>Motors - Efficient Motor Replacement</t>
  </si>
  <si>
    <t>Heating/Cooling - Ductless Heat Pumps MF</t>
  </si>
  <si>
    <t>http://rtf.nwcouncil.org/measures/Default.asp</t>
  </si>
  <si>
    <t>http://rtf.nwcouncil.org/protocols/Default.asp</t>
  </si>
  <si>
    <t>http://rtf.nwcouncil.org/subcommittees/Default.htm</t>
  </si>
  <si>
    <t>http://rtf.nwcouncil.org/workplan/</t>
  </si>
  <si>
    <t>Direct staff to prioritize RBSA data updates to residential UES measures with Active status that will not sunset in 2013. Present priority measures as a consent agenda item as proposed by staff.</t>
  </si>
  <si>
    <t>Commercial: Grocery - PSC Motors</t>
  </si>
  <si>
    <t>RBSA Data set</t>
  </si>
  <si>
    <t>Adopt the SBW recommendations for Commercial Refrigeration- PSC Motors and change the status to Deactivated.</t>
  </si>
  <si>
    <t>Commercial: Grocery - Walk-in/Reach-in Door Retrofit</t>
  </si>
  <si>
    <t>Commercial: Grocery - Visi-Cooler</t>
  </si>
  <si>
    <t>Commercial: Grocery - Display Case LEDs (Open Cases)</t>
  </si>
  <si>
    <t>Commercial: Grocery - Rooftop Unit Supply Fan VFDs</t>
  </si>
  <si>
    <t>Commercial: Cooking Equipment - Steamers</t>
  </si>
  <si>
    <t>Commercial: Appliances - Refrigerator/Freezer Decommissioning</t>
  </si>
  <si>
    <t>Residential: New Construction - Energy Star and Ecorated Homes MH</t>
  </si>
  <si>
    <t>Commercial: Grocery - Vending Machine Controller</t>
  </si>
  <si>
    <t>Commercial: Grocery - Strip Curtains</t>
  </si>
  <si>
    <t>Commercial: Cooking Equipment - Hot Food Holding Cabinets</t>
  </si>
  <si>
    <t>Residential: Heating/Cooling - Air Source Heat Pump Upgrades SF (Existing Construction)</t>
  </si>
  <si>
    <t>Residential: Heating/Cooling - Air Source Heat Pump Upgrades SF (New Construction)</t>
  </si>
  <si>
    <t>Adopt a measure life of 15 years for Air Source Heat Pump Upgrades SF (Existing Construction) and Air Source Heat Pump Upgrades SF (New Construction).</t>
  </si>
  <si>
    <t>Adopt the recommendations from Navigant Consulting to change the EUL of Agricultural and Industrial Green Motor Rewind measures to 14-20 years and 7-9 years, respectively, depending on motor hours of use.</t>
  </si>
  <si>
    <t>Adopt the SBW recommendations for Commercial Cooking Equipment - Hot Food Holding Cabinets and change the status to Under Review with a sunset date of December 30, 2013.</t>
  </si>
  <si>
    <t>Adopt the SBW recommendations for Commercial Refrigeration - Strip Curtains and change the status to Out of Compliance with a sunset date of January 23, 2014.</t>
  </si>
  <si>
    <t>Adopt the SBW recommendations for Commercial Refrigeration - Vending Machine Controller and change the status to Out of Compliance with a sunset date of January 23, 2014 and advise staff to provide recommendations to expand potential applicability in other market segments.</t>
  </si>
  <si>
    <t>Adopt the SBW recommendations for Residential New Construction - Energy Star and Ecorated Homes (Manufactured Housing) and change the status to Under Review with a sunset date of December 30, 2013.</t>
  </si>
  <si>
    <t>Adopt the SBW recommendations for Commercial Appliances - Refrigerator/Freezer Decommissioning and change the status to Out of Compliance with a sunset date of January 23, 2014 and advise staff to bring back a proposal for combining commercial measure with residential decommissioning measure.</t>
  </si>
  <si>
    <t>Adopt the SBW recommendations for Commercial Cooking Equipment - Steamers and change the status to Under Review with a sunset date of December 30, 2013.</t>
  </si>
  <si>
    <t>Adopt the SBW recommendations for Commercial Heating and Cooling - Rooftop Unit Supply Fan VFD's and change the status to Out of Compliance with a sunset date of January 23, 2014.</t>
  </si>
  <si>
    <t>Adopt the SBW recommendations for Commercial Refrigeration - Display Case LED Lighting (Open Cases) and change the status to Out of Compliance with a sunset date of January 23, 2015.</t>
  </si>
  <si>
    <t>Adopt the SBW recommendations for Commercial Refrigeration - Visi-Cooler and change the status to Out of Compliance with a sunset date of January 23, 2014.</t>
  </si>
  <si>
    <t>Adopt the SBW recommendations for Commercial Refrigeration - Walk-in/Reach-in Door Retrofit and change the status to Out of Compliance with a sunset date of January 23, 2014.</t>
  </si>
  <si>
    <t>Calendar Year 2014 Funding/Workplan</t>
  </si>
  <si>
    <t>CY14: Projected spending</t>
  </si>
  <si>
    <t>CY15: Projected spending (for 2014 workplan items not completed)</t>
  </si>
  <si>
    <t xml:space="preserve">2013 YTD Report </t>
  </si>
  <si>
    <t>Ag/Irrigation Hardware</t>
  </si>
  <si>
    <t>4 to 15</t>
  </si>
  <si>
    <t>14 to 20 years</t>
  </si>
  <si>
    <t>6 to 9</t>
  </si>
  <si>
    <t>4 to 6</t>
  </si>
  <si>
    <t>16 to 22</t>
  </si>
  <si>
    <t>3.7 to 16.4</t>
  </si>
  <si>
    <t>7 to 9 years</t>
  </si>
  <si>
    <t>15.4 years - based on DOE TSD</t>
  </si>
  <si>
    <t>5 to 7 years</t>
  </si>
  <si>
    <t>Heating/Cooling - Air Source Heat Pump Upgrades SF (Existing Construction)</t>
  </si>
  <si>
    <t>15 years (based on DEER 2008)</t>
  </si>
  <si>
    <t>Heating/Cooling - Air Source Heat Pump Upgrades SF (New Construction)</t>
  </si>
  <si>
    <t>15 years</t>
  </si>
  <si>
    <t>20 years</t>
  </si>
  <si>
    <t>3 to 15</t>
  </si>
  <si>
    <t>5 to 12</t>
  </si>
  <si>
    <t>7 to 70</t>
  </si>
  <si>
    <t>8 to 27</t>
  </si>
  <si>
    <t>6 to 45 years</t>
  </si>
  <si>
    <t>Latest</t>
  </si>
  <si>
    <t>15 - 66 years</t>
  </si>
  <si>
    <t>22 to 40</t>
  </si>
  <si>
    <t>27 to 63</t>
  </si>
  <si>
    <t>All UES measures have recommendation memos developed and will undergo revisions if the are under review, and regional prioritization if they are out-of-compliance or provisional.</t>
  </si>
  <si>
    <t>3 of the 7 Under Review Protocols are expected to be assigned a status by April, 2013. Remaining Protocols will be developed under 2013 work plan.</t>
  </si>
  <si>
    <t>Latest RTF Decision</t>
  </si>
  <si>
    <t>Sunset Date</t>
  </si>
  <si>
    <t>Measure Life</t>
  </si>
  <si>
    <t>SRR Applicable? (Yes/No)</t>
  </si>
  <si>
    <t>Percent of Decisions applicable to Small/Rural Utilities</t>
  </si>
  <si>
    <t>Yes</t>
  </si>
  <si>
    <t xml:space="preserve">Medium level of effort to complete. Need to back-tally subcommittee meetings and check status of each one. Another resource would be individual Subcommittee pages where latest meeting minutes, attendees, work products, and forthcoming meeting dates are posted. </t>
  </si>
  <si>
    <t>Allocation Funding</t>
  </si>
  <si>
    <t>High level of effort to complete. Each meeting has the potential for 10-20 decisions on measure categorization, status, updates, etc. and will require significant time to keep this current. History shown below should help highlight trend of having enough voting members present, as well as how often votes reach consensus among members. Another resource is the decisions page on RTF website which tracks decisions made after each meeting.</t>
  </si>
  <si>
    <t>Subcommittee engagement prior to vote? (Yes/No)</t>
  </si>
  <si>
    <t>Total Meeting Time (Hours)</t>
  </si>
  <si>
    <t>Utility: Transformer De-energizing</t>
  </si>
  <si>
    <t>Agricultural: Plate Heat Exchanger for Dairy Cooling</t>
  </si>
  <si>
    <t>Residential: Lighting - LEDs</t>
  </si>
  <si>
    <t>Approve the Transformer De-energizing Standard Protocol and assign it to the Small Saver category with Active status and a sunset date of February 20, 2017.</t>
  </si>
  <si>
    <t>Lighting - LEDs</t>
  </si>
  <si>
    <t>Pulled March 11, 2013</t>
  </si>
  <si>
    <t>Subcommittee Update: Jan - Feb 2013</t>
  </si>
  <si>
    <t>Snapshot of status of all measures/protocols: Jan - Feb 2013</t>
  </si>
  <si>
    <t>SUMMARY STATISTICS: Jan - Feb 2013</t>
  </si>
  <si>
    <t># of Utilities Present on Call</t>
  </si>
  <si>
    <t>Utility Names</t>
  </si>
  <si>
    <t>SEEM Calibration</t>
  </si>
  <si>
    <t>Small/Rural Subcommittee Meeting Detail</t>
  </si>
  <si>
    <t>Franklin PUD, BPA, Flathead Electric, Lincoln Electric, Lower Valley Energy, Ravalli Electric, Cowlitz PUD</t>
  </si>
  <si>
    <t>Small/Rural Subcommittee Meeting Date</t>
  </si>
  <si>
    <t>SRR Checklist Developed (Yes/No)</t>
  </si>
  <si>
    <t>Significant New Contribution or Revision</t>
  </si>
  <si>
    <t>Method or Analysis</t>
  </si>
  <si>
    <t>UES / Protocol</t>
  </si>
  <si>
    <t>Data or Measurements</t>
  </si>
  <si>
    <t>RTF</t>
  </si>
  <si>
    <t>NEEA</t>
  </si>
  <si>
    <t>Vendor</t>
  </si>
  <si>
    <t>Entity</t>
  </si>
  <si>
    <t>Percent of measures brought through Small/Rural Checklist</t>
  </si>
  <si>
    <t>Approve the Dairy Heat Exchanger Standard Protocol measure and assign it to the Small Savers category with Active status and a sunset date of February 20, 2017, with changes to allow additional methods for measuring temperature and flow, and to require data collection of storage vessel temperature.</t>
  </si>
  <si>
    <t>Approve the LED Integral Lighting UES measure analysis as presented (with changes discussed at meeting) and assign it to the Proven category with Active status and a sunset date of March 1, 2014.  Changes discussed at meeting: document measure life, develop hours of use for each measure, remove average measures from workbook, and adjust costs to reflect measure-specific baseline costs.</t>
  </si>
  <si>
    <t>**Temporary Contribution Metrics**</t>
  </si>
</sst>
</file>

<file path=xl/styles.xml><?xml version="1.0" encoding="utf-8"?>
<styleSheet xmlns="http://schemas.openxmlformats.org/spreadsheetml/2006/main">
  <numFmts count="7">
    <numFmt numFmtId="5" formatCode="&quot;$&quot;#,##0_);\(&quot;$&quot;#,##0\)"/>
    <numFmt numFmtId="44" formatCode="_(&quot;$&quot;* #,##0.00_);_(&quot;$&quot;* \(#,##0.00\);_(&quot;$&quot;* &quot;-&quot;??_);_(@_)"/>
    <numFmt numFmtId="43" formatCode="_(* #,##0.00_);_(* \(#,##0.00\);_(* &quot;-&quot;??_);_(@_)"/>
    <numFmt numFmtId="169" formatCode="_(&quot;$&quot;* #,##0_);_(&quot;$&quot;* \(#,##0\);_(&quot;$&quot;* &quot;-&quot;??_);_(@_)"/>
    <numFmt numFmtId="174" formatCode="&quot;$&quot;#,##0"/>
    <numFmt numFmtId="178" formatCode="0.0%"/>
    <numFmt numFmtId="180" formatCode="[$-F800]dddd\,\ mmmm\ dd\,\ yyyy"/>
  </numFmts>
  <fonts count="24">
    <font>
      <sz val="11"/>
      <color theme="1"/>
      <name val="Calibri"/>
      <family val="2"/>
      <scheme val="minor"/>
    </font>
    <font>
      <sz val="11"/>
      <color indexed="8"/>
      <name val="Calibri"/>
      <family val="2"/>
    </font>
    <font>
      <sz val="10"/>
      <name val="Arial"/>
      <family val="2"/>
    </font>
    <font>
      <b/>
      <sz val="11"/>
      <color indexed="8"/>
      <name val="Arial"/>
      <family val="2"/>
    </font>
    <font>
      <sz val="11"/>
      <color indexed="8"/>
      <name val="Arial"/>
      <family val="2"/>
    </font>
    <font>
      <b/>
      <sz val="11"/>
      <color indexed="8"/>
      <name val="Calibri"/>
      <family val="2"/>
    </font>
    <font>
      <i/>
      <sz val="8"/>
      <color indexed="8"/>
      <name val="Arial"/>
      <family val="2"/>
    </font>
    <font>
      <b/>
      <sz val="11"/>
      <name val="Arial"/>
      <family val="2"/>
    </font>
    <font>
      <sz val="11"/>
      <color theme="1"/>
      <name val="Calibri"/>
      <family val="2"/>
      <scheme val="minor"/>
    </font>
    <font>
      <u/>
      <sz val="11"/>
      <color theme="10"/>
      <name val="Calibri"/>
      <family val="2"/>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b/>
      <i/>
      <sz val="14"/>
      <color theme="1"/>
      <name val="Calibri"/>
      <family val="2"/>
      <scheme val="minor"/>
    </font>
    <font>
      <b/>
      <sz val="11"/>
      <color rgb="FFFF0000"/>
      <name val="Calibri"/>
      <family val="2"/>
      <scheme val="minor"/>
    </font>
    <font>
      <sz val="11"/>
      <name val="Calibri"/>
      <family val="2"/>
      <scheme val="minor"/>
    </font>
    <font>
      <b/>
      <sz val="11"/>
      <name val="Calibri"/>
      <family val="2"/>
      <scheme val="minor"/>
    </font>
    <font>
      <sz val="12"/>
      <color theme="1"/>
      <name val="Times New Roman"/>
      <family val="1"/>
    </font>
    <font>
      <sz val="11"/>
      <color theme="0" tint="-0.499984740745262"/>
      <name val="Calibri"/>
      <family val="2"/>
      <scheme val="minor"/>
    </font>
    <font>
      <b/>
      <sz val="11"/>
      <color theme="0" tint="-0.499984740745262"/>
      <name val="Calibri"/>
      <family val="2"/>
      <scheme val="minor"/>
    </font>
  </fonts>
  <fills count="13">
    <fill>
      <patternFill patternType="none"/>
    </fill>
    <fill>
      <patternFill patternType="gray125"/>
    </fill>
    <fill>
      <patternFill patternType="solid">
        <fgColor theme="0" tint="-0.49998474074526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FFAA"/>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59999389629810485"/>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64"/>
      </left>
      <right/>
      <top style="thin">
        <color indexed="64"/>
      </top>
      <bottom/>
      <diagonal/>
    </border>
    <border>
      <left style="thin">
        <color indexed="8"/>
      </left>
      <right/>
      <top style="thin">
        <color indexed="64"/>
      </top>
      <bottom/>
      <diagonal/>
    </border>
    <border>
      <left style="thin">
        <color indexed="65"/>
      </left>
      <right/>
      <top style="thin">
        <color indexed="64"/>
      </top>
      <bottom/>
      <diagonal/>
    </border>
    <border>
      <left style="thin">
        <color indexed="65"/>
      </left>
      <right style="thin">
        <color indexed="64"/>
      </right>
      <top style="thin">
        <color indexed="64"/>
      </top>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64"/>
      </left>
      <right/>
      <top/>
      <bottom/>
      <diagonal/>
    </border>
    <border>
      <left style="thin">
        <color indexed="8"/>
      </left>
      <right style="thin">
        <color indexed="64"/>
      </right>
      <top/>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0" fontId="2" fillId="0" borderId="0"/>
    <xf numFmtId="9" fontId="8" fillId="0" borderId="0" applyFont="0" applyFill="0" applyBorder="0" applyAlignment="0" applyProtection="0"/>
  </cellStyleXfs>
  <cellXfs count="284">
    <xf numFmtId="0" fontId="0" fillId="0" borderId="0" xfId="0"/>
    <xf numFmtId="0" fontId="11" fillId="0" borderId="0" xfId="0" applyFont="1"/>
    <xf numFmtId="0" fontId="3" fillId="0" borderId="1" xfId="4" applyFont="1" applyFill="1" applyBorder="1"/>
    <xf numFmtId="0" fontId="3" fillId="0" borderId="2" xfId="4" applyFont="1" applyFill="1" applyBorder="1" applyAlignment="1">
      <alignment horizontal="center" wrapText="1"/>
    </xf>
    <xf numFmtId="0" fontId="3" fillId="0" borderId="3" xfId="4" applyFont="1" applyFill="1" applyBorder="1" applyAlignment="1">
      <alignment horizontal="center" wrapText="1"/>
    </xf>
    <xf numFmtId="0" fontId="4" fillId="0" borderId="4" xfId="4" applyFont="1" applyFill="1" applyBorder="1" applyAlignment="1">
      <alignment vertical="center" wrapText="1"/>
    </xf>
    <xf numFmtId="0" fontId="0" fillId="0" borderId="5" xfId="0" applyBorder="1"/>
    <xf numFmtId="0" fontId="0" fillId="0" borderId="6" xfId="0" applyBorder="1"/>
    <xf numFmtId="0" fontId="0" fillId="0" borderId="4" xfId="0" applyBorder="1"/>
    <xf numFmtId="0" fontId="0" fillId="0" borderId="7" xfId="0" applyBorder="1"/>
    <xf numFmtId="0" fontId="0" fillId="0" borderId="0" xfId="0" applyFill="1" applyBorder="1"/>
    <xf numFmtId="0" fontId="0" fillId="0" borderId="0" xfId="0" applyBorder="1"/>
    <xf numFmtId="0" fontId="0" fillId="0" borderId="0" xfId="0" applyFill="1" applyBorder="1" applyAlignment="1">
      <alignment horizontal="center"/>
    </xf>
    <xf numFmtId="0" fontId="0" fillId="0" borderId="0" xfId="0" applyBorder="1" applyAlignment="1">
      <alignment horizontal="center" vertical="center"/>
    </xf>
    <xf numFmtId="0" fontId="12" fillId="0" borderId="0" xfId="0" applyFont="1" applyFill="1"/>
    <xf numFmtId="0" fontId="13" fillId="0" borderId="0" xfId="0" applyFont="1"/>
    <xf numFmtId="0" fontId="10" fillId="0" borderId="8" xfId="0" applyFont="1" applyBorder="1"/>
    <xf numFmtId="0" fontId="10" fillId="0" borderId="9" xfId="0" applyFont="1" applyBorder="1"/>
    <xf numFmtId="0" fontId="0" fillId="0" borderId="3" xfId="0" applyBorder="1"/>
    <xf numFmtId="0" fontId="10" fillId="0" borderId="4" xfId="0" applyFont="1" applyBorder="1" applyAlignment="1">
      <alignment wrapText="1"/>
    </xf>
    <xf numFmtId="0" fontId="14" fillId="0" borderId="1" xfId="0" applyFont="1" applyBorder="1" applyAlignment="1">
      <alignment wrapText="1"/>
    </xf>
    <xf numFmtId="0" fontId="14" fillId="0" borderId="4" xfId="0" applyFont="1" applyBorder="1" applyAlignment="1">
      <alignment wrapText="1"/>
    </xf>
    <xf numFmtId="0" fontId="14" fillId="0" borderId="7" xfId="0" applyFont="1" applyFill="1" applyBorder="1" applyAlignment="1">
      <alignment wrapText="1"/>
    </xf>
    <xf numFmtId="0" fontId="0" fillId="0" borderId="0" xfId="0" applyAlignment="1"/>
    <xf numFmtId="0" fontId="15" fillId="0" borderId="0" xfId="0" applyFont="1" applyAlignment="1">
      <alignment horizontal="center" vertical="center"/>
    </xf>
    <xf numFmtId="0" fontId="15" fillId="0" borderId="0" xfId="0" applyFont="1" applyAlignment="1">
      <alignment horizontal="left" vertical="center"/>
    </xf>
    <xf numFmtId="0" fontId="10" fillId="0" borderId="1" xfId="0" applyFont="1" applyBorder="1" applyAlignment="1"/>
    <xf numFmtId="0" fontId="10" fillId="0" borderId="7" xfId="0" applyFont="1" applyBorder="1" applyAlignment="1">
      <alignment wrapText="1"/>
    </xf>
    <xf numFmtId="0" fontId="9" fillId="0" borderId="0" xfId="3" applyAlignment="1" applyProtection="1"/>
    <xf numFmtId="0" fontId="15" fillId="0" borderId="0" xfId="0" applyFont="1"/>
    <xf numFmtId="0" fontId="16" fillId="0" borderId="10" xfId="0" applyFont="1" applyBorder="1"/>
    <xf numFmtId="14" fontId="12" fillId="0" borderId="11" xfId="0" applyNumberFormat="1" applyFont="1" applyBorder="1"/>
    <xf numFmtId="0" fontId="16" fillId="0" borderId="12" xfId="0" applyFont="1" applyBorder="1" applyAlignment="1">
      <alignment horizontal="center"/>
    </xf>
    <xf numFmtId="0" fontId="17" fillId="0" borderId="12" xfId="0" applyFont="1" applyBorder="1" applyAlignment="1">
      <alignment horizontal="center"/>
    </xf>
    <xf numFmtId="0" fontId="12" fillId="0" borderId="13" xfId="0" applyFont="1" applyBorder="1" applyAlignment="1">
      <alignment horizontal="center"/>
    </xf>
    <xf numFmtId="0" fontId="16" fillId="0" borderId="14" xfId="0" applyFont="1" applyBorder="1"/>
    <xf numFmtId="0" fontId="16" fillId="0" borderId="15" xfId="0" applyFont="1" applyBorder="1"/>
    <xf numFmtId="0" fontId="17" fillId="0" borderId="15" xfId="0" applyFont="1" applyBorder="1"/>
    <xf numFmtId="0" fontId="16" fillId="0" borderId="4" xfId="0" applyFont="1" applyBorder="1"/>
    <xf numFmtId="0" fontId="16" fillId="0" borderId="16" xfId="0" applyFont="1" applyBorder="1"/>
    <xf numFmtId="0" fontId="16" fillId="0" borderId="17" xfId="0" applyFont="1" applyBorder="1"/>
    <xf numFmtId="0" fontId="16" fillId="0" borderId="1" xfId="0" applyFont="1" applyBorder="1"/>
    <xf numFmtId="0" fontId="16" fillId="0" borderId="2" xfId="0" applyFont="1" applyBorder="1"/>
    <xf numFmtId="0" fontId="16" fillId="2" borderId="2" xfId="0" applyFont="1" applyFill="1" applyBorder="1"/>
    <xf numFmtId="0" fontId="16" fillId="2" borderId="16" xfId="0" applyFont="1" applyFill="1" applyBorder="1"/>
    <xf numFmtId="0" fontId="10" fillId="0" borderId="1" xfId="0" applyFont="1" applyBorder="1" applyAlignment="1">
      <alignment vertical="top"/>
    </xf>
    <xf numFmtId="0" fontId="10" fillId="0" borderId="4" xfId="0" applyFont="1" applyBorder="1" applyAlignment="1">
      <alignment vertical="top"/>
    </xf>
    <xf numFmtId="0" fontId="10" fillId="0" borderId="7" xfId="0" applyFont="1" applyBorder="1" applyAlignment="1">
      <alignment vertical="top"/>
    </xf>
    <xf numFmtId="0" fontId="0" fillId="0" borderId="18" xfId="0" applyBorder="1"/>
    <xf numFmtId="0" fontId="0" fillId="0" borderId="19" xfId="0" applyBorder="1"/>
    <xf numFmtId="174" fontId="8" fillId="0" borderId="16" xfId="2" applyNumberFormat="1" applyFont="1" applyBorder="1" applyAlignment="1">
      <alignment horizontal="center" vertical="center"/>
    </xf>
    <xf numFmtId="174" fontId="8" fillId="0" borderId="5" xfId="2" applyNumberFormat="1" applyFont="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14" fontId="9" fillId="0" borderId="16" xfId="3" applyNumberFormat="1" applyBorder="1" applyAlignment="1" applyProtection="1"/>
    <xf numFmtId="0" fontId="9" fillId="0" borderId="16" xfId="3" applyBorder="1" applyAlignment="1" applyProtection="1"/>
    <xf numFmtId="0" fontId="0" fillId="0" borderId="15" xfId="0" applyBorder="1" applyAlignment="1">
      <alignment horizontal="center" vertical="center" wrapText="1"/>
    </xf>
    <xf numFmtId="0" fontId="10" fillId="3" borderId="20" xfId="0" applyFont="1" applyFill="1" applyBorder="1" applyAlignment="1">
      <alignment horizontal="center" wrapText="1"/>
    </xf>
    <xf numFmtId="0" fontId="5" fillId="3" borderId="20" xfId="0" applyFont="1" applyFill="1" applyBorder="1" applyAlignment="1">
      <alignment horizontal="center" wrapText="1"/>
    </xf>
    <xf numFmtId="0" fontId="10" fillId="3" borderId="21" xfId="0" applyFont="1" applyFill="1" applyBorder="1" applyAlignment="1">
      <alignment horizont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16" xfId="0" applyFill="1" applyBorder="1" applyAlignment="1">
      <alignment horizontal="center" vertical="center"/>
    </xf>
    <xf numFmtId="1" fontId="8" fillId="0" borderId="16" xfId="5" applyNumberFormat="1" applyFont="1" applyBorder="1" applyAlignment="1">
      <alignment horizontal="center" vertical="center"/>
    </xf>
    <xf numFmtId="1" fontId="0" fillId="0" borderId="15" xfId="0" applyNumberFormat="1" applyFont="1" applyBorder="1" applyAlignment="1">
      <alignment horizontal="center" vertical="center" wrapText="1"/>
    </xf>
    <xf numFmtId="0" fontId="0" fillId="0" borderId="16" xfId="0" applyFont="1" applyBorder="1" applyAlignment="1">
      <alignment horizontal="left" vertical="center"/>
    </xf>
    <xf numFmtId="0" fontId="0" fillId="0" borderId="16" xfId="0" applyBorder="1" applyAlignment="1">
      <alignment horizontal="left" vertical="center"/>
    </xf>
    <xf numFmtId="0" fontId="0" fillId="0" borderId="16" xfId="0" applyNumberFormat="1" applyFont="1" applyBorder="1" applyAlignment="1">
      <alignment horizontal="left" vertical="center"/>
    </xf>
    <xf numFmtId="0" fontId="3" fillId="0" borderId="22" xfId="4" applyFont="1" applyFill="1" applyBorder="1" applyAlignment="1">
      <alignment horizontal="left" vertical="center"/>
    </xf>
    <xf numFmtId="0" fontId="17" fillId="4" borderId="7" xfId="0" applyFont="1" applyFill="1" applyBorder="1"/>
    <xf numFmtId="0" fontId="17" fillId="4" borderId="17" xfId="0" applyFont="1" applyFill="1" applyBorder="1"/>
    <xf numFmtId="0" fontId="18" fillId="0" borderId="0" xfId="0" applyFont="1"/>
    <xf numFmtId="169" fontId="8" fillId="0" borderId="0" xfId="2" applyNumberFormat="1" applyFont="1"/>
    <xf numFmtId="0" fontId="0" fillId="0" borderId="16" xfId="0" applyBorder="1"/>
    <xf numFmtId="0" fontId="0" fillId="0" borderId="1"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14" xfId="0" applyBorder="1"/>
    <xf numFmtId="0" fontId="10" fillId="5" borderId="23" xfId="0" applyFont="1" applyFill="1" applyBorder="1"/>
    <xf numFmtId="0" fontId="6" fillId="0" borderId="0" xfId="4" applyFont="1" applyFill="1" applyBorder="1" applyAlignment="1">
      <alignment vertical="center"/>
    </xf>
    <xf numFmtId="0" fontId="0" fillId="0" borderId="24" xfId="0" applyBorder="1" applyAlignment="1">
      <alignment horizontal="center"/>
    </xf>
    <xf numFmtId="0" fontId="0" fillId="0" borderId="25" xfId="0" applyBorder="1" applyAlignment="1">
      <alignment horizontal="center"/>
    </xf>
    <xf numFmtId="0" fontId="9" fillId="0" borderId="10" xfId="3" applyBorder="1" applyAlignment="1" applyProtection="1"/>
    <xf numFmtId="0" fontId="9" fillId="0" borderId="26" xfId="3" applyBorder="1" applyAlignment="1" applyProtection="1"/>
    <xf numFmtId="0" fontId="16" fillId="0" borderId="27" xfId="0" applyFont="1" applyBorder="1"/>
    <xf numFmtId="0" fontId="16" fillId="0" borderId="28" xfId="0" applyFont="1" applyBorder="1"/>
    <xf numFmtId="0" fontId="16" fillId="2" borderId="28" xfId="0" applyFont="1" applyFill="1" applyBorder="1"/>
    <xf numFmtId="0" fontId="7" fillId="0" borderId="2" xfId="4" applyFont="1" applyFill="1" applyBorder="1" applyAlignment="1">
      <alignment horizontal="center" wrapText="1"/>
    </xf>
    <xf numFmtId="5" fontId="19" fillId="0" borderId="16" xfId="0" applyNumberFormat="1" applyFont="1" applyFill="1" applyBorder="1" applyAlignment="1">
      <alignment horizontal="center" vertical="center"/>
    </xf>
    <xf numFmtId="0" fontId="20" fillId="6" borderId="23" xfId="0" applyFont="1" applyFill="1" applyBorder="1"/>
    <xf numFmtId="0" fontId="19" fillId="0" borderId="14" xfId="0" applyFont="1" applyBorder="1"/>
    <xf numFmtId="0" fontId="19" fillId="0" borderId="4" xfId="0" applyFont="1" applyBorder="1"/>
    <xf numFmtId="0" fontId="0" fillId="0" borderId="16" xfId="0" applyBorder="1" applyAlignment="1">
      <alignment horizontal="center" vertical="center"/>
    </xf>
    <xf numFmtId="0" fontId="0" fillId="0" borderId="16" xfId="0" applyBorder="1" applyAlignment="1">
      <alignment vertical="center"/>
    </xf>
    <xf numFmtId="0" fontId="1" fillId="0" borderId="16" xfId="0" applyFont="1" applyBorder="1" applyAlignment="1">
      <alignment horizontal="center" vertical="center"/>
    </xf>
    <xf numFmtId="0" fontId="4" fillId="0" borderId="7" xfId="4" applyFont="1" applyFill="1" applyBorder="1" applyAlignment="1">
      <alignment vertical="center" wrapText="1"/>
    </xf>
    <xf numFmtId="174" fontId="8" fillId="0" borderId="17" xfId="2" applyNumberFormat="1" applyFont="1" applyBorder="1" applyAlignment="1">
      <alignment horizontal="center" vertical="center"/>
    </xf>
    <xf numFmtId="174" fontId="8" fillId="0" borderId="6" xfId="2" applyNumberFormat="1" applyFont="1" applyBorder="1" applyAlignment="1">
      <alignment horizontal="center" vertical="center"/>
    </xf>
    <xf numFmtId="5" fontId="19" fillId="0" borderId="17" xfId="0" applyNumberFormat="1" applyFont="1" applyFill="1" applyBorder="1" applyAlignment="1">
      <alignment horizontal="center" vertical="center"/>
    </xf>
    <xf numFmtId="0" fontId="3" fillId="4" borderId="11" xfId="4" applyFont="1" applyFill="1" applyBorder="1" applyAlignment="1">
      <alignment vertical="center" wrapText="1"/>
    </xf>
    <xf numFmtId="0" fontId="0" fillId="7" borderId="0" xfId="0" applyFill="1" applyAlignment="1">
      <alignment wrapText="1"/>
    </xf>
    <xf numFmtId="0" fontId="0" fillId="8" borderId="0" xfId="0" applyFill="1" applyAlignment="1">
      <alignment wrapText="1"/>
    </xf>
    <xf numFmtId="0" fontId="9" fillId="8" borderId="0" xfId="3" applyFill="1" applyAlignment="1" applyProtection="1">
      <alignment wrapText="1"/>
    </xf>
    <xf numFmtId="14" fontId="0" fillId="8" borderId="0" xfId="0" applyNumberFormat="1" applyFill="1" applyAlignment="1">
      <alignment wrapText="1"/>
    </xf>
    <xf numFmtId="14" fontId="9" fillId="8" borderId="0" xfId="3" applyNumberFormat="1" applyFill="1" applyAlignment="1" applyProtection="1">
      <alignment wrapText="1"/>
    </xf>
    <xf numFmtId="0" fontId="0" fillId="0" borderId="0" xfId="0" applyAlignment="1">
      <alignment wrapText="1"/>
    </xf>
    <xf numFmtId="0" fontId="9" fillId="0" borderId="0" xfId="3" applyAlignment="1" applyProtection="1">
      <alignment wrapText="1"/>
    </xf>
    <xf numFmtId="14" fontId="0" fillId="0" borderId="0" xfId="0" applyNumberFormat="1" applyAlignment="1">
      <alignment wrapText="1"/>
    </xf>
    <xf numFmtId="14" fontId="9" fillId="0" borderId="0" xfId="3" applyNumberFormat="1" applyAlignment="1" applyProtection="1">
      <alignment wrapText="1"/>
    </xf>
    <xf numFmtId="14" fontId="0" fillId="7" borderId="0" xfId="0" applyNumberFormat="1" applyFill="1" applyAlignment="1">
      <alignment wrapText="1"/>
    </xf>
    <xf numFmtId="14" fontId="9" fillId="7" borderId="0" xfId="3" applyNumberFormat="1" applyFill="1" applyAlignment="1" applyProtection="1">
      <alignment wrapText="1"/>
    </xf>
    <xf numFmtId="0" fontId="0" fillId="9" borderId="15" xfId="0" applyFont="1" applyFill="1" applyBorder="1" applyAlignment="1">
      <alignment horizontal="center" vertical="center"/>
    </xf>
    <xf numFmtId="9" fontId="8" fillId="9" borderId="15" xfId="5" applyFont="1" applyFill="1" applyBorder="1" applyAlignment="1">
      <alignment horizontal="center" vertical="center"/>
    </xf>
    <xf numFmtId="0" fontId="9" fillId="0" borderId="15" xfId="3" applyBorder="1" applyAlignment="1" applyProtection="1"/>
    <xf numFmtId="0" fontId="0" fillId="0" borderId="15" xfId="0" applyFont="1" applyBorder="1" applyAlignment="1">
      <alignment horizontal="center" vertical="center" wrapText="1"/>
    </xf>
    <xf numFmtId="0" fontId="0" fillId="0" borderId="15" xfId="0" applyFont="1" applyBorder="1" applyAlignment="1">
      <alignment horizontal="left" vertical="center"/>
    </xf>
    <xf numFmtId="0" fontId="10" fillId="3" borderId="23" xfId="0" applyFont="1" applyFill="1" applyBorder="1" applyAlignment="1">
      <alignment wrapText="1"/>
    </xf>
    <xf numFmtId="0" fontId="10" fillId="3" borderId="20" xfId="0" applyFont="1" applyFill="1" applyBorder="1" applyAlignment="1">
      <alignment wrapText="1"/>
    </xf>
    <xf numFmtId="0" fontId="10" fillId="3" borderId="20" xfId="0" applyFont="1" applyFill="1" applyBorder="1"/>
    <xf numFmtId="178" fontId="8" fillId="0" borderId="5" xfId="5" applyNumberFormat="1" applyFont="1" applyBorder="1" applyAlignment="1">
      <alignment horizontal="center"/>
    </xf>
    <xf numFmtId="178" fontId="0" fillId="0" borderId="6" xfId="0" applyNumberFormat="1" applyFont="1" applyBorder="1" applyAlignment="1">
      <alignment horizontal="center"/>
    </xf>
    <xf numFmtId="0" fontId="3" fillId="9" borderId="2" xfId="4" applyFont="1" applyFill="1" applyBorder="1" applyAlignment="1">
      <alignment horizontal="center" wrapText="1"/>
    </xf>
    <xf numFmtId="0" fontId="3" fillId="9" borderId="3" xfId="4" applyFont="1" applyFill="1" applyBorder="1" applyAlignment="1">
      <alignment horizontal="center" wrapText="1"/>
    </xf>
    <xf numFmtId="5" fontId="0" fillId="9" borderId="16" xfId="0" applyNumberFormat="1" applyFill="1" applyBorder="1" applyAlignment="1">
      <alignment horizontal="center" vertical="center"/>
    </xf>
    <xf numFmtId="174" fontId="8" fillId="9" borderId="16" xfId="2" applyNumberFormat="1" applyFont="1" applyFill="1" applyBorder="1" applyAlignment="1">
      <alignment horizontal="center" vertical="center"/>
    </xf>
    <xf numFmtId="174" fontId="8" fillId="9" borderId="5" xfId="2" applyNumberFormat="1" applyFont="1" applyFill="1" applyBorder="1" applyAlignment="1">
      <alignment horizontal="center" vertical="center"/>
    </xf>
    <xf numFmtId="5" fontId="0" fillId="9" borderId="17" xfId="0" applyNumberFormat="1" applyFill="1" applyBorder="1" applyAlignment="1">
      <alignment horizontal="center" vertical="center"/>
    </xf>
    <xf numFmtId="174" fontId="8" fillId="9" borderId="17" xfId="2" applyNumberFormat="1" applyFont="1" applyFill="1" applyBorder="1" applyAlignment="1">
      <alignment horizontal="center" vertical="center"/>
    </xf>
    <xf numFmtId="174" fontId="8" fillId="9" borderId="6" xfId="2" applyNumberFormat="1" applyFont="1" applyFill="1" applyBorder="1" applyAlignment="1">
      <alignment horizontal="center" vertical="center"/>
    </xf>
    <xf numFmtId="5" fontId="10" fillId="9" borderId="12" xfId="0" applyNumberFormat="1" applyFont="1" applyFill="1" applyBorder="1" applyAlignment="1">
      <alignment horizontal="center" vertical="center"/>
    </xf>
    <xf numFmtId="5" fontId="10" fillId="9" borderId="13" xfId="0" applyNumberFormat="1" applyFont="1" applyFill="1" applyBorder="1" applyAlignment="1">
      <alignment horizontal="center" vertical="center"/>
    </xf>
    <xf numFmtId="0" fontId="0" fillId="8" borderId="16" xfId="0" applyFill="1" applyBorder="1" applyAlignment="1">
      <alignment wrapText="1"/>
    </xf>
    <xf numFmtId="0" fontId="9" fillId="8" borderId="16" xfId="3" applyFill="1" applyBorder="1" applyAlignment="1" applyProtection="1">
      <alignment wrapText="1"/>
    </xf>
    <xf numFmtId="14" fontId="9" fillId="8" borderId="16" xfId="3" applyNumberFormat="1" applyFill="1" applyBorder="1" applyAlignment="1" applyProtection="1">
      <alignment wrapText="1"/>
    </xf>
    <xf numFmtId="14" fontId="0" fillId="8" borderId="16" xfId="0" applyNumberFormat="1" applyFill="1" applyBorder="1" applyAlignment="1">
      <alignment wrapText="1"/>
    </xf>
    <xf numFmtId="0" fontId="0" fillId="0" borderId="16" xfId="0" applyBorder="1" applyAlignment="1">
      <alignment wrapText="1"/>
    </xf>
    <xf numFmtId="0" fontId="9" fillId="0" borderId="16" xfId="3" applyBorder="1" applyAlignment="1" applyProtection="1">
      <alignment wrapText="1"/>
    </xf>
    <xf numFmtId="14" fontId="9" fillId="0" borderId="16" xfId="3" applyNumberFormat="1" applyBorder="1" applyAlignment="1" applyProtection="1">
      <alignment wrapText="1"/>
    </xf>
    <xf numFmtId="14" fontId="0" fillId="0" borderId="16" xfId="0" applyNumberFormat="1" applyBorder="1" applyAlignment="1">
      <alignment wrapText="1"/>
    </xf>
    <xf numFmtId="0" fontId="0" fillId="8" borderId="0" xfId="0" applyFill="1" applyBorder="1" applyAlignment="1">
      <alignment wrapText="1"/>
    </xf>
    <xf numFmtId="0" fontId="0" fillId="0" borderId="0" xfId="0" applyBorder="1" applyAlignment="1">
      <alignment wrapText="1"/>
    </xf>
    <xf numFmtId="0" fontId="0" fillId="0" borderId="0" xfId="0" applyFill="1" applyBorder="1" applyAlignment="1">
      <alignment wrapText="1"/>
    </xf>
    <xf numFmtId="0" fontId="10" fillId="0" borderId="15" xfId="0" applyFont="1" applyBorder="1"/>
    <xf numFmtId="0" fontId="10" fillId="0" borderId="15" xfId="0" applyFont="1" applyBorder="1" applyAlignment="1">
      <alignment vertical="top" wrapText="1"/>
    </xf>
    <xf numFmtId="0" fontId="10" fillId="5" borderId="29" xfId="0" applyFont="1" applyFill="1" applyBorder="1" applyAlignment="1">
      <alignment wrapText="1"/>
    </xf>
    <xf numFmtId="0" fontId="20" fillId="5" borderId="30" xfId="0" applyFont="1" applyFill="1" applyBorder="1" applyAlignment="1">
      <alignment wrapText="1"/>
    </xf>
    <xf numFmtId="0" fontId="10" fillId="5" borderId="22" xfId="0" applyFont="1" applyFill="1" applyBorder="1" applyAlignment="1">
      <alignment wrapText="1"/>
    </xf>
    <xf numFmtId="0" fontId="0" fillId="0" borderId="31" xfId="0" applyBorder="1"/>
    <xf numFmtId="0" fontId="0" fillId="0" borderId="32" xfId="0" applyBorder="1"/>
    <xf numFmtId="0" fontId="0" fillId="0" borderId="31" xfId="0" applyNumberFormat="1" applyBorder="1"/>
    <xf numFmtId="0" fontId="0" fillId="0" borderId="32" xfId="0" applyNumberFormat="1" applyBorder="1"/>
    <xf numFmtId="0" fontId="0" fillId="0" borderId="33" xfId="0" applyNumberFormat="1" applyBorder="1"/>
    <xf numFmtId="0" fontId="0" fillId="0" borderId="34" xfId="0" pivotButton="1" applyBorder="1"/>
    <xf numFmtId="0" fontId="0" fillId="0" borderId="35" xfId="0" pivotButton="1" applyBorder="1"/>
    <xf numFmtId="0" fontId="0" fillId="0" borderId="36" xfId="0" applyBorder="1"/>
    <xf numFmtId="0" fontId="0" fillId="0" borderId="37" xfId="0" applyBorder="1"/>
    <xf numFmtId="0" fontId="0" fillId="0" borderId="38" xfId="0" pivotButton="1" applyBorder="1"/>
    <xf numFmtId="0" fontId="0" fillId="0" borderId="39" xfId="0" applyBorder="1"/>
    <xf numFmtId="0" fontId="0" fillId="0" borderId="38" xfId="0" applyBorder="1"/>
    <xf numFmtId="0" fontId="0" fillId="0" borderId="39" xfId="0" applyNumberFormat="1" applyBorder="1"/>
    <xf numFmtId="0" fontId="0" fillId="0" borderId="40" xfId="0" applyBorder="1"/>
    <xf numFmtId="0" fontId="0" fillId="0" borderId="0" xfId="0" applyNumberFormat="1" applyBorder="1"/>
    <xf numFmtId="0" fontId="0" fillId="0" borderId="41" xfId="0" applyNumberFormat="1" applyBorder="1"/>
    <xf numFmtId="0" fontId="0" fillId="0" borderId="42" xfId="0" applyBorder="1"/>
    <xf numFmtId="0" fontId="0" fillId="0" borderId="43" xfId="0" applyNumberFormat="1" applyBorder="1"/>
    <xf numFmtId="0" fontId="0" fillId="0" borderId="44" xfId="0" applyNumberFormat="1" applyBorder="1"/>
    <xf numFmtId="0" fontId="0" fillId="0" borderId="45" xfId="0" applyNumberFormat="1" applyBorder="1"/>
    <xf numFmtId="0" fontId="9" fillId="0" borderId="46" xfId="3" applyBorder="1" applyAlignment="1" applyProtection="1"/>
    <xf numFmtId="0" fontId="0" fillId="0" borderId="46" xfId="0" applyBorder="1"/>
    <xf numFmtId="0" fontId="0" fillId="0" borderId="0" xfId="0"/>
    <xf numFmtId="0" fontId="0" fillId="0" borderId="0" xfId="0"/>
    <xf numFmtId="0" fontId="0" fillId="0" borderId="0" xfId="0"/>
    <xf numFmtId="0" fontId="0" fillId="0" borderId="4" xfId="0" applyBorder="1"/>
    <xf numFmtId="0" fontId="0" fillId="0" borderId="18" xfId="0" applyBorder="1"/>
    <xf numFmtId="0" fontId="0" fillId="0" borderId="19" xfId="0" applyBorder="1"/>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0" fillId="3" borderId="20" xfId="0" applyFont="1" applyFill="1" applyBorder="1" applyAlignment="1">
      <alignment horizontal="center" wrapText="1"/>
    </xf>
    <xf numFmtId="1" fontId="8" fillId="0" borderId="16" xfId="5" applyNumberFormat="1" applyFont="1" applyBorder="1" applyAlignment="1">
      <alignment horizontal="center" vertical="center"/>
    </xf>
    <xf numFmtId="1" fontId="8" fillId="0" borderId="16" xfId="1" applyNumberFormat="1" applyFont="1" applyBorder="1" applyAlignment="1">
      <alignment horizontal="center" vertical="center"/>
    </xf>
    <xf numFmtId="0" fontId="0" fillId="0" borderId="16" xfId="0" applyNumberFormat="1" applyFont="1" applyBorder="1" applyAlignment="1">
      <alignment horizontal="left" vertical="center"/>
    </xf>
    <xf numFmtId="0" fontId="0" fillId="0" borderId="4" xfId="0" applyBorder="1" applyAlignment="1">
      <alignment horizontal="left"/>
    </xf>
    <xf numFmtId="0" fontId="0" fillId="0" borderId="14" xfId="0" applyBorder="1"/>
    <xf numFmtId="0" fontId="0" fillId="0" borderId="24" xfId="0" applyBorder="1" applyAlignment="1">
      <alignment horizontal="center"/>
    </xf>
    <xf numFmtId="0" fontId="0" fillId="0" borderId="25" xfId="0" applyBorder="1" applyAlignment="1">
      <alignment horizontal="center"/>
    </xf>
    <xf numFmtId="0" fontId="9" fillId="0" borderId="26" xfId="3" applyBorder="1" applyAlignment="1" applyProtection="1"/>
    <xf numFmtId="5" fontId="10" fillId="4" borderId="12" xfId="0" applyNumberFormat="1" applyFont="1" applyFill="1" applyBorder="1" applyAlignment="1">
      <alignment horizontal="center" vertical="center"/>
    </xf>
    <xf numFmtId="0" fontId="0" fillId="9" borderId="15" xfId="0" applyFont="1" applyFill="1" applyBorder="1" applyAlignment="1">
      <alignment horizontal="center" vertical="center"/>
    </xf>
    <xf numFmtId="9" fontId="8" fillId="9" borderId="15" xfId="5" applyFont="1" applyFill="1" applyBorder="1" applyAlignment="1">
      <alignment horizontal="center" vertical="center"/>
    </xf>
    <xf numFmtId="0" fontId="10" fillId="5" borderId="29" xfId="0" applyFont="1" applyFill="1" applyBorder="1" applyAlignment="1">
      <alignment wrapText="1"/>
    </xf>
    <xf numFmtId="0" fontId="20" fillId="5" borderId="30" xfId="0" applyFont="1" applyFill="1" applyBorder="1" applyAlignment="1">
      <alignment wrapText="1"/>
    </xf>
    <xf numFmtId="0" fontId="10" fillId="5" borderId="22" xfId="0" applyFont="1" applyFill="1" applyBorder="1" applyAlignment="1">
      <alignment wrapText="1"/>
    </xf>
    <xf numFmtId="178" fontId="8" fillId="0" borderId="47" xfId="5" applyNumberFormat="1"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10" fillId="5" borderId="50" xfId="0" applyFont="1" applyFill="1" applyBorder="1"/>
    <xf numFmtId="178" fontId="0" fillId="0" borderId="51" xfId="0" applyNumberFormat="1" applyBorder="1" applyAlignment="1">
      <alignment horizontal="center"/>
    </xf>
    <xf numFmtId="178" fontId="0" fillId="0" borderId="47" xfId="0" applyNumberFormat="1" applyBorder="1" applyAlignment="1">
      <alignment horizontal="center"/>
    </xf>
    <xf numFmtId="0" fontId="10" fillId="5" borderId="50" xfId="0" applyFont="1" applyFill="1" applyBorder="1" applyAlignment="1">
      <alignment horizontal="center"/>
    </xf>
    <xf numFmtId="0" fontId="0" fillId="0" borderId="4" xfId="0" applyFill="1" applyBorder="1"/>
    <xf numFmtId="0" fontId="0" fillId="0" borderId="7" xfId="0" applyFont="1" applyBorder="1"/>
    <xf numFmtId="5" fontId="8" fillId="0" borderId="16" xfId="2" applyNumberFormat="1" applyFont="1" applyBorder="1" applyAlignment="1">
      <alignment horizontal="center" vertical="center"/>
    </xf>
    <xf numFmtId="5" fontId="8" fillId="0" borderId="17" xfId="2" applyNumberFormat="1" applyFont="1" applyBorder="1" applyAlignment="1">
      <alignment horizontal="center" vertical="center"/>
    </xf>
    <xf numFmtId="5" fontId="10" fillId="4" borderId="49" xfId="0" applyNumberFormat="1" applyFont="1" applyFill="1" applyBorder="1" applyAlignment="1">
      <alignment horizontal="center" vertical="center"/>
    </xf>
    <xf numFmtId="0" fontId="7" fillId="10" borderId="2" xfId="4" applyFont="1" applyFill="1" applyBorder="1" applyAlignment="1">
      <alignment horizontal="center" wrapText="1"/>
    </xf>
    <xf numFmtId="0" fontId="3" fillId="10" borderId="2" xfId="4" applyFont="1" applyFill="1" applyBorder="1" applyAlignment="1">
      <alignment horizontal="center" wrapText="1"/>
    </xf>
    <xf numFmtId="0" fontId="3" fillId="10" borderId="3" xfId="4" applyFont="1" applyFill="1" applyBorder="1" applyAlignment="1">
      <alignment horizontal="center" wrapText="1"/>
    </xf>
    <xf numFmtId="174" fontId="8" fillId="10" borderId="16" xfId="2" applyNumberFormat="1" applyFont="1" applyFill="1" applyBorder="1" applyAlignment="1">
      <alignment horizontal="center" vertical="center"/>
    </xf>
    <xf numFmtId="174" fontId="8" fillId="10" borderId="5" xfId="2" applyNumberFormat="1" applyFont="1" applyFill="1" applyBorder="1" applyAlignment="1">
      <alignment horizontal="center" vertical="center"/>
    </xf>
    <xf numFmtId="174" fontId="8" fillId="10" borderId="17" xfId="2" applyNumberFormat="1" applyFont="1" applyFill="1" applyBorder="1" applyAlignment="1">
      <alignment horizontal="center" vertical="center"/>
    </xf>
    <xf numFmtId="174" fontId="8" fillId="10" borderId="6" xfId="2" applyNumberFormat="1" applyFont="1" applyFill="1" applyBorder="1" applyAlignment="1">
      <alignment horizontal="center" vertical="center"/>
    </xf>
    <xf numFmtId="5" fontId="10" fillId="10" borderId="22" xfId="0" applyNumberFormat="1" applyFont="1" applyFill="1" applyBorder="1" applyAlignment="1">
      <alignment horizontal="center" vertical="center"/>
    </xf>
    <xf numFmtId="5" fontId="10" fillId="10" borderId="20" xfId="0" applyNumberFormat="1" applyFont="1" applyFill="1" applyBorder="1" applyAlignment="1">
      <alignment horizontal="center" vertical="center"/>
    </xf>
    <xf numFmtId="5" fontId="10" fillId="10" borderId="12" xfId="0" applyNumberFormat="1" applyFont="1" applyFill="1" applyBorder="1" applyAlignment="1">
      <alignment horizontal="center" vertical="center"/>
    </xf>
    <xf numFmtId="5" fontId="10" fillId="10" borderId="21" xfId="0" applyNumberFormat="1" applyFont="1" applyFill="1" applyBorder="1" applyAlignment="1">
      <alignment horizontal="center" vertical="center"/>
    </xf>
    <xf numFmtId="180" fontId="0" fillId="0" borderId="10" xfId="0" applyNumberFormat="1" applyBorder="1" applyAlignment="1">
      <alignment horizontal="left"/>
    </xf>
    <xf numFmtId="0" fontId="21" fillId="0" borderId="18" xfId="0" applyFont="1" applyBorder="1"/>
    <xf numFmtId="0" fontId="0" fillId="0" borderId="10" xfId="0" applyBorder="1"/>
    <xf numFmtId="0" fontId="0" fillId="0" borderId="24" xfId="0" applyBorder="1"/>
    <xf numFmtId="0" fontId="20" fillId="5" borderId="29" xfId="0" applyFont="1" applyFill="1" applyBorder="1" applyAlignment="1">
      <alignment wrapText="1"/>
    </xf>
    <xf numFmtId="0" fontId="22" fillId="0" borderId="15" xfId="0" applyFont="1" applyBorder="1" applyAlignment="1">
      <alignment horizontal="center"/>
    </xf>
    <xf numFmtId="0" fontId="22" fillId="0" borderId="52" xfId="0" applyFont="1" applyBorder="1" applyAlignment="1">
      <alignment horizontal="center"/>
    </xf>
    <xf numFmtId="0" fontId="22" fillId="0" borderId="16" xfId="0" applyFont="1" applyBorder="1" applyAlignment="1">
      <alignment horizontal="center"/>
    </xf>
    <xf numFmtId="0" fontId="22" fillId="0" borderId="5" xfId="0" applyFont="1" applyBorder="1" applyAlignment="1">
      <alignment horizontal="center"/>
    </xf>
    <xf numFmtId="0" fontId="22" fillId="0" borderId="17" xfId="0" applyFont="1" applyBorder="1" applyAlignment="1">
      <alignment horizontal="center"/>
    </xf>
    <xf numFmtId="0" fontId="22" fillId="0" borderId="6" xfId="0" applyFont="1" applyBorder="1" applyAlignment="1">
      <alignment horizontal="center"/>
    </xf>
    <xf numFmtId="0" fontId="23" fillId="12" borderId="20" xfId="0" applyFont="1" applyFill="1" applyBorder="1" applyAlignment="1">
      <alignment horizontal="center" wrapText="1"/>
    </xf>
    <xf numFmtId="0" fontId="23" fillId="12" borderId="30" xfId="0" applyFont="1" applyFill="1" applyBorder="1" applyAlignment="1">
      <alignment horizontal="center" wrapText="1"/>
    </xf>
    <xf numFmtId="0" fontId="23" fillId="12" borderId="23" xfId="0" applyFont="1" applyFill="1" applyBorder="1" applyAlignment="1">
      <alignment horizontal="center" wrapText="1"/>
    </xf>
    <xf numFmtId="0" fontId="20" fillId="6" borderId="22" xfId="0" applyFont="1" applyFill="1" applyBorder="1" applyAlignment="1">
      <alignment horizontal="center"/>
    </xf>
    <xf numFmtId="0" fontId="20" fillId="6" borderId="53" xfId="0" applyFont="1" applyFill="1" applyBorder="1" applyAlignment="1">
      <alignment horizontal="center"/>
    </xf>
    <xf numFmtId="0" fontId="20" fillId="6" borderId="30" xfId="0" applyFont="1" applyFill="1" applyBorder="1" applyAlignment="1">
      <alignment horizontal="center"/>
    </xf>
    <xf numFmtId="0" fontId="10" fillId="6" borderId="9" xfId="0" applyFont="1" applyFill="1" applyBorder="1" applyAlignment="1">
      <alignment horizontal="center"/>
    </xf>
    <xf numFmtId="0" fontId="10" fillId="6" borderId="46" xfId="0" applyFont="1" applyFill="1" applyBorder="1" applyAlignment="1">
      <alignment horizontal="center"/>
    </xf>
    <xf numFmtId="0" fontId="10" fillId="6" borderId="8" xfId="0" applyFont="1" applyFill="1" applyBorder="1" applyAlignment="1">
      <alignment horizontal="center"/>
    </xf>
    <xf numFmtId="0" fontId="0" fillId="0" borderId="26" xfId="0" applyBorder="1" applyAlignment="1">
      <alignment horizontal="center" wrapText="1"/>
    </xf>
    <xf numFmtId="0" fontId="0" fillId="0" borderId="54" xfId="0" applyBorder="1" applyAlignment="1">
      <alignment horizontal="center" wrapText="1"/>
    </xf>
    <xf numFmtId="0" fontId="0" fillId="0" borderId="19" xfId="0" applyBorder="1" applyAlignment="1">
      <alignment horizontal="center" wrapText="1"/>
    </xf>
    <xf numFmtId="0" fontId="23" fillId="6" borderId="22" xfId="0" applyFont="1" applyFill="1" applyBorder="1" applyAlignment="1">
      <alignment horizontal="center"/>
    </xf>
    <xf numFmtId="0" fontId="23" fillId="6" borderId="53" xfId="0" applyFont="1" applyFill="1" applyBorder="1" applyAlignment="1">
      <alignment horizontal="center"/>
    </xf>
    <xf numFmtId="0" fontId="23" fillId="6" borderId="30" xfId="0" applyFont="1" applyFill="1" applyBorder="1" applyAlignment="1">
      <alignment horizontal="center"/>
    </xf>
    <xf numFmtId="0" fontId="10" fillId="11" borderId="54" xfId="0" applyFont="1" applyFill="1" applyBorder="1" applyAlignment="1">
      <alignment horizontal="center"/>
    </xf>
    <xf numFmtId="0" fontId="3" fillId="9" borderId="22" xfId="4" applyFont="1" applyFill="1" applyBorder="1" applyAlignment="1">
      <alignment horizontal="center" vertical="center"/>
    </xf>
    <xf numFmtId="0" fontId="3" fillId="9" borderId="53" xfId="4" applyFont="1" applyFill="1" applyBorder="1" applyAlignment="1">
      <alignment horizontal="center" vertical="center"/>
    </xf>
    <xf numFmtId="0" fontId="3" fillId="9" borderId="30" xfId="4" applyFont="1" applyFill="1" applyBorder="1" applyAlignment="1">
      <alignment horizontal="center" vertical="center"/>
    </xf>
    <xf numFmtId="0" fontId="7" fillId="0" borderId="22" xfId="4" applyFont="1" applyFill="1" applyBorder="1" applyAlignment="1">
      <alignment horizontal="center" vertical="center"/>
    </xf>
    <xf numFmtId="0" fontId="7" fillId="0" borderId="53" xfId="4" applyFont="1" applyFill="1" applyBorder="1" applyAlignment="1">
      <alignment horizontal="center" vertical="center"/>
    </xf>
    <xf numFmtId="0" fontId="7" fillId="0" borderId="30" xfId="4" applyFont="1" applyFill="1" applyBorder="1" applyAlignment="1">
      <alignment horizontal="center" vertical="center"/>
    </xf>
    <xf numFmtId="0" fontId="7" fillId="10" borderId="22" xfId="4" applyFont="1" applyFill="1" applyBorder="1" applyAlignment="1">
      <alignment horizontal="center" vertical="center"/>
    </xf>
    <xf numFmtId="0" fontId="7" fillId="10" borderId="53" xfId="4" applyFont="1" applyFill="1" applyBorder="1" applyAlignment="1">
      <alignment horizontal="center" vertical="center"/>
    </xf>
    <xf numFmtId="0" fontId="7" fillId="10" borderId="30" xfId="4" applyFont="1" applyFill="1" applyBorder="1" applyAlignment="1">
      <alignment horizontal="center" vertical="center"/>
    </xf>
    <xf numFmtId="0" fontId="0" fillId="0" borderId="51" xfId="0" applyBorder="1" applyAlignment="1">
      <alignment horizontal="center" wrapText="1"/>
    </xf>
    <xf numFmtId="0" fontId="0" fillId="0" borderId="63" xfId="0" applyBorder="1" applyAlignment="1">
      <alignment horizontal="center" wrapText="1"/>
    </xf>
    <xf numFmtId="0" fontId="0" fillId="0" borderId="64" xfId="0" applyBorder="1" applyAlignment="1">
      <alignment horizontal="center" wrapText="1"/>
    </xf>
    <xf numFmtId="0" fontId="12" fillId="0" borderId="22" xfId="0" applyFont="1" applyBorder="1" applyAlignment="1">
      <alignment horizontal="center"/>
    </xf>
    <xf numFmtId="0" fontId="12" fillId="0" borderId="53" xfId="0" applyFont="1" applyBorder="1" applyAlignment="1">
      <alignment horizontal="center"/>
    </xf>
    <xf numFmtId="0" fontId="12" fillId="0" borderId="30" xfId="0" applyFont="1" applyBorder="1" applyAlignment="1">
      <alignment horizontal="center"/>
    </xf>
    <xf numFmtId="0" fontId="12" fillId="0" borderId="8" xfId="0" applyFont="1" applyFill="1" applyBorder="1" applyAlignment="1">
      <alignment horizontal="center"/>
    </xf>
    <xf numFmtId="0" fontId="12" fillId="0" borderId="19" xfId="0" applyFont="1" applyFill="1" applyBorder="1" applyAlignment="1">
      <alignment horizontal="center"/>
    </xf>
    <xf numFmtId="0" fontId="12" fillId="0" borderId="6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13" xfId="0" applyFont="1" applyFill="1" applyBorder="1" applyAlignment="1">
      <alignment horizontal="center" vertical="center"/>
    </xf>
    <xf numFmtId="0" fontId="0" fillId="0" borderId="47" xfId="0"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0" fontId="0" fillId="0" borderId="57" xfId="0" applyBorder="1" applyAlignment="1">
      <alignment horizontal="center" wrapText="1"/>
    </xf>
    <xf numFmtId="0" fontId="0" fillId="0" borderId="58" xfId="0" applyBorder="1" applyAlignment="1">
      <alignment horizontal="center" wrapText="1"/>
    </xf>
    <xf numFmtId="0" fontId="0" fillId="0" borderId="59" xfId="0" applyBorder="1" applyAlignment="1">
      <alignment horizontal="center" wrapText="1"/>
    </xf>
    <xf numFmtId="0" fontId="12" fillId="0" borderId="60"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61" xfId="0" applyFont="1" applyFill="1" applyBorder="1" applyAlignment="1">
      <alignment horizontal="center" vertical="center"/>
    </xf>
    <xf numFmtId="0" fontId="16" fillId="0" borderId="62" xfId="0" applyFont="1" applyFill="1" applyBorder="1" applyAlignment="1">
      <alignment horizontal="center" vertical="center"/>
    </xf>
    <xf numFmtId="0" fontId="16" fillId="0" borderId="13" xfId="0" applyFont="1" applyFill="1" applyBorder="1" applyAlignment="1">
      <alignment horizontal="center" vertical="center"/>
    </xf>
    <xf numFmtId="0" fontId="0" fillId="0" borderId="22" xfId="0" applyBorder="1" applyAlignment="1">
      <alignment horizontal="center" wrapText="1"/>
    </xf>
    <xf numFmtId="0" fontId="0" fillId="0" borderId="53" xfId="0" applyBorder="1" applyAlignment="1">
      <alignment horizontal="center" wrapText="1"/>
    </xf>
    <xf numFmtId="0" fontId="0" fillId="0" borderId="30" xfId="0" applyBorder="1" applyAlignment="1">
      <alignment horizontal="center" wrapText="1"/>
    </xf>
    <xf numFmtId="0" fontId="10" fillId="6" borderId="22" xfId="0" applyFont="1" applyFill="1" applyBorder="1" applyAlignment="1">
      <alignment horizontal="center"/>
    </xf>
    <xf numFmtId="0" fontId="10" fillId="6" borderId="53" xfId="0" applyFont="1" applyFill="1" applyBorder="1" applyAlignment="1">
      <alignment horizontal="center"/>
    </xf>
    <xf numFmtId="0" fontId="10" fillId="6" borderId="30" xfId="0" applyFont="1" applyFill="1" applyBorder="1" applyAlignment="1">
      <alignment horizontal="center"/>
    </xf>
  </cellXfs>
  <cellStyles count="6">
    <cellStyle name="Comma" xfId="1" builtinId="3"/>
    <cellStyle name="Currency" xfId="2" builtinId="4"/>
    <cellStyle name="Hyperlink" xfId="3" builtinId="8"/>
    <cellStyle name="Normal" xfId="0" builtinId="0"/>
    <cellStyle name="Normal 2" xfId="4"/>
    <cellStyle name="Percent" xfId="5" builtinId="5"/>
  </cellStyles>
  <dxfs count="3">
    <dxf>
      <border>
        <left style="thin">
          <color indexed="64"/>
        </left>
        <right style="thin">
          <color indexed="64"/>
        </right>
        <top style="thin">
          <color indexed="64"/>
        </top>
        <bottom style="thin">
          <color indexed="64"/>
        </bottom>
      </border>
    </dxf>
    <dxf>
      <fill>
        <patternFill>
          <bgColor theme="9" tint="0.59996337778862885"/>
        </patternFill>
      </fill>
    </dxf>
    <dxf>
      <fill>
        <patternFill>
          <bgColor theme="9" tint="0.59996337778862885"/>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Calibri"/>
                <a:ea typeface="Calibri"/>
                <a:cs typeface="Calibri"/>
              </a:defRPr>
            </a:pPr>
            <a:r>
              <a:t>Voting Record</a:t>
            </a:r>
          </a:p>
        </c:rich>
      </c:tx>
    </c:title>
    <c:plotArea>
      <c:layout/>
      <c:barChart>
        <c:barDir val="col"/>
        <c:grouping val="clustered"/>
        <c:ser>
          <c:idx val="0"/>
          <c:order val="0"/>
          <c:tx>
            <c:strRef>
              <c:f>Voting!$K$66</c:f>
              <c:strCache>
                <c:ptCount val="1"/>
                <c:pt idx="0">
                  <c:v>Percent of Members Voting Yes</c:v>
                </c:pt>
              </c:strCache>
            </c:strRef>
          </c:tx>
          <c:cat>
            <c:strRef>
              <c:f>Voting!$B$67:$B$175</c:f>
              <c:strCache>
                <c:ptCount val="19"/>
                <c:pt idx="0">
                  <c:v>RBSA Data set</c:v>
                </c:pt>
                <c:pt idx="1">
                  <c:v>Commercial: Grocery - PSC Motors</c:v>
                </c:pt>
                <c:pt idx="2">
                  <c:v>Commercial: Grocery - Walk-in/Reach-in Door Retrofit</c:v>
                </c:pt>
                <c:pt idx="3">
                  <c:v>Commercial: Grocery - Visi-Cooler</c:v>
                </c:pt>
                <c:pt idx="4">
                  <c:v>Commercial: Grocery - Display Case LEDs (Open Cases)</c:v>
                </c:pt>
                <c:pt idx="5">
                  <c:v>Commercial: Grocery - Rooftop Unit Supply Fan VFDs</c:v>
                </c:pt>
                <c:pt idx="6">
                  <c:v>Commercial: Cooking Equipment - Steamers</c:v>
                </c:pt>
                <c:pt idx="7">
                  <c:v>Commercial: Appliances - Refrigerator/Freezer Decommissioning</c:v>
                </c:pt>
                <c:pt idx="8">
                  <c:v>Residential: New Construction - Energy Star and Ecorated Homes MH</c:v>
                </c:pt>
                <c:pt idx="9">
                  <c:v>Commercial: Grocery - Vending Machine Controller</c:v>
                </c:pt>
                <c:pt idx="10">
                  <c:v>Commercial: Grocery - Strip Curtains</c:v>
                </c:pt>
                <c:pt idx="11">
                  <c:v>Commercial: Cooking Equipment - Hot Food Holding Cabinets</c:v>
                </c:pt>
                <c:pt idx="12">
                  <c:v>Agricultural: Motor Rewind - Green Motor Rewind</c:v>
                </c:pt>
                <c:pt idx="13">
                  <c:v>Industrial: Motor Rewind - Green Motor Rewind</c:v>
                </c:pt>
                <c:pt idx="14">
                  <c:v>Residential: Heating/Cooling - Air Source Heat Pump Upgrades SF (Existing Construction)</c:v>
                </c:pt>
                <c:pt idx="15">
                  <c:v>Residential: Heating/Cooling - Air Source Heat Pump Upgrades SF (New Construction)</c:v>
                </c:pt>
                <c:pt idx="16">
                  <c:v>Utility: Transformer De-energizing</c:v>
                </c:pt>
                <c:pt idx="17">
                  <c:v>Agricultural: Plate Heat Exchanger for Dairy Cooling</c:v>
                </c:pt>
                <c:pt idx="18">
                  <c:v>Residential: Lighting - LEDs</c:v>
                </c:pt>
              </c:strCache>
            </c:strRef>
          </c:cat>
          <c:val>
            <c:numRef>
              <c:f>Voting!$K$67:$K$175</c:f>
              <c:numCache>
                <c:formatCode>0%</c:formatCode>
                <c:ptCount val="109"/>
                <c:pt idx="0">
                  <c:v>1</c:v>
                </c:pt>
                <c:pt idx="1">
                  <c:v>0.92307692307692313</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0.82608695652173914</c:v>
                </c:pt>
              </c:numCache>
            </c:numRef>
          </c:val>
        </c:ser>
        <c:gapWidth val="149"/>
        <c:overlap val="-25"/>
        <c:axId val="60375808"/>
        <c:axId val="60377728"/>
      </c:barChart>
      <c:lineChart>
        <c:grouping val="standard"/>
        <c:ser>
          <c:idx val="1"/>
          <c:order val="1"/>
          <c:tx>
            <c:strRef>
              <c:f>Voting!$J$66</c:f>
              <c:strCache>
                <c:ptCount val="1"/>
                <c:pt idx="0">
                  <c:v>Percent of Voting Members</c:v>
                </c:pt>
              </c:strCache>
            </c:strRef>
          </c:tx>
          <c:spPr>
            <a:ln w="28575">
              <a:noFill/>
            </a:ln>
          </c:spPr>
          <c:val>
            <c:numRef>
              <c:f>Voting!$J$67:$J$175</c:f>
              <c:numCache>
                <c:formatCode>0%</c:formatCode>
                <c:ptCount val="109"/>
                <c:pt idx="0">
                  <c:v>0.6</c:v>
                </c:pt>
                <c:pt idx="1">
                  <c:v>0.8666666666666667</c:v>
                </c:pt>
                <c:pt idx="2">
                  <c:v>0.83333333333333337</c:v>
                </c:pt>
                <c:pt idx="3">
                  <c:v>0.8</c:v>
                </c:pt>
                <c:pt idx="4">
                  <c:v>0.83333333333333337</c:v>
                </c:pt>
                <c:pt idx="5">
                  <c:v>0.83333333333333337</c:v>
                </c:pt>
                <c:pt idx="6">
                  <c:v>0.8</c:v>
                </c:pt>
                <c:pt idx="7">
                  <c:v>0.83333333333333337</c:v>
                </c:pt>
                <c:pt idx="8">
                  <c:v>0.8</c:v>
                </c:pt>
                <c:pt idx="9">
                  <c:v>0.83333333333333337</c:v>
                </c:pt>
                <c:pt idx="10">
                  <c:v>0.83333333333333337</c:v>
                </c:pt>
                <c:pt idx="11">
                  <c:v>0.8</c:v>
                </c:pt>
                <c:pt idx="12">
                  <c:v>0.53333333333333333</c:v>
                </c:pt>
                <c:pt idx="13">
                  <c:v>0.53333333333333333</c:v>
                </c:pt>
                <c:pt idx="14">
                  <c:v>0.56666666666666665</c:v>
                </c:pt>
                <c:pt idx="15">
                  <c:v>0.56666666666666665</c:v>
                </c:pt>
                <c:pt idx="16">
                  <c:v>0.66666666666666663</c:v>
                </c:pt>
                <c:pt idx="17">
                  <c:v>0.73333333333333328</c:v>
                </c:pt>
                <c:pt idx="18">
                  <c:v>0.76666666666666672</c:v>
                </c:pt>
              </c:numCache>
            </c:numRef>
          </c:val>
        </c:ser>
        <c:marker val="1"/>
        <c:axId val="60375808"/>
        <c:axId val="60377728"/>
      </c:lineChart>
      <c:catAx>
        <c:axId val="60375808"/>
        <c:scaling>
          <c:orientation val="minMax"/>
        </c:scaling>
        <c:axPos val="b"/>
        <c:numFmt formatCode="@" sourceLinked="0"/>
        <c:majorTickMark val="none"/>
        <c:tickLblPos val="nextTo"/>
        <c:txPr>
          <a:bodyPr rot="5400000" vert="horz"/>
          <a:lstStyle/>
          <a:p>
            <a:pPr>
              <a:defRPr sz="1100" b="0" i="0" u="none" strike="noStrike" baseline="0">
                <a:solidFill>
                  <a:srgbClr val="000000"/>
                </a:solidFill>
                <a:latin typeface="Calibri"/>
                <a:ea typeface="Calibri"/>
                <a:cs typeface="Calibri"/>
              </a:defRPr>
            </a:pPr>
            <a:endParaRPr lang="en-US"/>
          </a:p>
        </c:txPr>
        <c:crossAx val="60377728"/>
        <c:crosses val="autoZero"/>
        <c:auto val="1"/>
        <c:lblAlgn val="ctr"/>
        <c:lblOffset val="100"/>
      </c:catAx>
      <c:valAx>
        <c:axId val="60377728"/>
        <c:scaling>
          <c:orientation val="minMax"/>
          <c:max val="1"/>
        </c:scaling>
        <c:axPos val="l"/>
        <c:majorGridlines/>
        <c:numFmt formatCode="0%" sourceLinked="1"/>
        <c:maj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60375808"/>
        <c:crosses val="autoZero"/>
        <c:crossBetween val="between"/>
      </c:valAx>
    </c:plotArea>
    <c:legend>
      <c:legendPos val="l"/>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Calibri"/>
                <a:ea typeface="Calibri"/>
                <a:cs typeface="Calibri"/>
              </a:defRPr>
            </a:pPr>
            <a:r>
              <a:t>Decision Categories</a:t>
            </a:r>
          </a:p>
        </c:rich>
      </c:tx>
      <c:layout>
        <c:manualLayout>
          <c:xMode val="edge"/>
          <c:yMode val="edge"/>
          <c:x val="0.21469218334463158"/>
          <c:y val="1.805154355705537E-2"/>
        </c:manualLayout>
      </c:layout>
    </c:title>
    <c:plotArea>
      <c:layout/>
      <c:pieChart>
        <c:varyColors val="1"/>
        <c:ser>
          <c:idx val="0"/>
          <c:order val="0"/>
          <c:dPt>
            <c:idx val="0"/>
          </c:dPt>
          <c:dPt>
            <c:idx val="1"/>
          </c:dPt>
          <c:dPt>
            <c:idx val="2"/>
          </c:dPt>
          <c:dPt>
            <c:idx val="3"/>
          </c:dPt>
          <c:dPt>
            <c:idx val="4"/>
          </c:dPt>
          <c:dPt>
            <c:idx val="5"/>
          </c:dPt>
          <c:dPt>
            <c:idx val="6"/>
          </c:dPt>
          <c:dPt>
            <c:idx val="7"/>
          </c:dPt>
          <c:dPt>
            <c:idx val="8"/>
          </c:dPt>
          <c:cat>
            <c:strRef>
              <c:f>Voting!$B$11:$B$19</c:f>
              <c:strCache>
                <c:ptCount val="9"/>
                <c:pt idx="0">
                  <c:v>Existing Measure Review &amp; Updates</c:v>
                </c:pt>
                <c:pt idx="1">
                  <c:v>New Measure Development &amp; Review of Unsolicited Proposals</c:v>
                </c:pt>
                <c:pt idx="2">
                  <c:v>Standardization of Technical Analysis</c:v>
                </c:pt>
                <c:pt idx="3">
                  <c:v>Tool Development</c:v>
                </c:pt>
                <c:pt idx="4">
                  <c:v>Research Projects &amp; Data Development</c:v>
                </c:pt>
                <c:pt idx="5">
                  <c:v>Regional Coordination</c:v>
                </c:pt>
                <c:pt idx="6">
                  <c:v>Website, Database support, Conservation Tracking </c:v>
                </c:pt>
                <c:pt idx="7">
                  <c:v>RTF Member Support &amp; Administration</c:v>
                </c:pt>
                <c:pt idx="8">
                  <c:v>RTF Management</c:v>
                </c:pt>
              </c:strCache>
            </c:strRef>
          </c:cat>
          <c:val>
            <c:numRef>
              <c:f>Voting!$C$11:$C$19</c:f>
              <c:numCache>
                <c:formatCode>General</c:formatCode>
                <c:ptCount val="9"/>
                <c:pt idx="0">
                  <c:v>17</c:v>
                </c:pt>
                <c:pt idx="1">
                  <c:v>1</c:v>
                </c:pt>
                <c:pt idx="2">
                  <c:v>0</c:v>
                </c:pt>
                <c:pt idx="3">
                  <c:v>0</c:v>
                </c:pt>
                <c:pt idx="4">
                  <c:v>0</c:v>
                </c:pt>
                <c:pt idx="5">
                  <c:v>0</c:v>
                </c:pt>
                <c:pt idx="6">
                  <c:v>0</c:v>
                </c:pt>
                <c:pt idx="7">
                  <c:v>0</c:v>
                </c:pt>
                <c:pt idx="8">
                  <c:v>1</c:v>
                </c:pt>
              </c:numCache>
            </c:numRef>
          </c:val>
        </c:ser>
        <c:firstSliceAng val="0"/>
      </c:pieChart>
      <c:spPr>
        <a:noFill/>
        <a:ln w="25400">
          <a:noFill/>
        </a:ln>
      </c:spPr>
    </c:plotArea>
    <c:legend>
      <c:legendPos val="r"/>
      <c:layout>
        <c:manualLayout>
          <c:xMode val="edge"/>
          <c:yMode val="edge"/>
          <c:wMode val="edge"/>
          <c:hMode val="edge"/>
          <c:x val="0.60636095322521766"/>
          <c:y val="3.749611298587676E-2"/>
          <c:w val="0.98752310928021403"/>
          <c:h val="0.96250388701412315"/>
        </c:manualLayout>
      </c:layout>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Calibri"/>
                <a:ea typeface="Calibri"/>
                <a:cs typeface="Calibri"/>
              </a:defRPr>
            </a:pPr>
            <a:r>
              <a:t>Analysis Sponsor</a:t>
            </a:r>
          </a:p>
        </c:rich>
      </c:tx>
    </c:title>
    <c:plotArea>
      <c:layout/>
      <c:pieChart>
        <c:varyColors val="1"/>
        <c:ser>
          <c:idx val="0"/>
          <c:order val="0"/>
          <c:dPt>
            <c:idx val="0"/>
          </c:dPt>
          <c:dPt>
            <c:idx val="1"/>
          </c:dPt>
          <c:dPt>
            <c:idx val="2"/>
          </c:dPt>
          <c:dPt>
            <c:idx val="3"/>
          </c:dPt>
          <c:dPt>
            <c:idx val="4"/>
          </c:dPt>
          <c:dPt>
            <c:idx val="5"/>
          </c:dPt>
          <c:dPt>
            <c:idx val="6"/>
          </c:dPt>
          <c:dPt>
            <c:idx val="7"/>
          </c:dPt>
          <c:dPt>
            <c:idx val="8"/>
          </c:dPt>
          <c:dPt>
            <c:idx val="9"/>
          </c:dPt>
          <c:dPt>
            <c:idx val="10"/>
          </c:dPt>
          <c:dPt>
            <c:idx val="11"/>
          </c:dPt>
          <c:dPt>
            <c:idx val="12"/>
          </c:dPt>
          <c:dPt>
            <c:idx val="13"/>
          </c:dPt>
          <c:dPt>
            <c:idx val="14"/>
          </c:dPt>
          <c:dPt>
            <c:idx val="15"/>
          </c:dPt>
          <c:dPt>
            <c:idx val="16"/>
          </c:dPt>
          <c:cat>
            <c:strRef>
              <c:f>Voting!$D$11:$D$27</c:f>
              <c:strCache>
                <c:ptCount val="17"/>
                <c:pt idx="0">
                  <c:v>RTF</c:v>
                </c:pt>
                <c:pt idx="1">
                  <c:v>Bonneville Power Administration</c:v>
                </c:pt>
                <c:pt idx="2">
                  <c:v>Energy Trust of Oregon</c:v>
                </c:pt>
                <c:pt idx="3">
                  <c:v>Puget Sound Energy</c:v>
                </c:pt>
                <c:pt idx="4">
                  <c:v>Idaho Power Company</c:v>
                </c:pt>
                <c:pt idx="5">
                  <c:v>Avista Corporation, Inc</c:v>
                </c:pt>
                <c:pt idx="6">
                  <c:v>PacifiCorp</c:v>
                </c:pt>
                <c:pt idx="7">
                  <c:v>Northwestern Energy</c:v>
                </c:pt>
                <c:pt idx="8">
                  <c:v>Seattle City Light</c:v>
                </c:pt>
                <c:pt idx="9">
                  <c:v>Clark Public Utilities</c:v>
                </c:pt>
                <c:pt idx="10">
                  <c:v>Tacoma Power</c:v>
                </c:pt>
                <c:pt idx="11">
                  <c:v>PUD #1 of Snohomish</c:v>
                </c:pt>
                <c:pt idx="12">
                  <c:v>Eugene Water and Electric Board</c:v>
                </c:pt>
                <c:pt idx="13">
                  <c:v>PUD #1 of Cowlitz County</c:v>
                </c:pt>
                <c:pt idx="14">
                  <c:v>NEEA</c:v>
                </c:pt>
                <c:pt idx="15">
                  <c:v>Vendor</c:v>
                </c:pt>
                <c:pt idx="16">
                  <c:v>Consultant</c:v>
                </c:pt>
              </c:strCache>
            </c:strRef>
          </c:cat>
          <c:val>
            <c:numRef>
              <c:f>Voting!$E$11:$E$27</c:f>
              <c:numCache>
                <c:formatCode>General</c:formatCode>
                <c:ptCount val="17"/>
                <c:pt idx="0">
                  <c:v>6</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1"/>
          <c:order val="1"/>
          <c:dPt>
            <c:idx val="0"/>
          </c:dPt>
          <c:dPt>
            <c:idx val="1"/>
          </c:dPt>
          <c:dPt>
            <c:idx val="2"/>
          </c:dPt>
          <c:dPt>
            <c:idx val="3"/>
          </c:dPt>
          <c:dPt>
            <c:idx val="4"/>
          </c:dPt>
          <c:dPt>
            <c:idx val="5"/>
          </c:dPt>
          <c:dPt>
            <c:idx val="6"/>
          </c:dPt>
          <c:dPt>
            <c:idx val="7"/>
          </c:dPt>
          <c:dPt>
            <c:idx val="8"/>
          </c:dPt>
          <c:dPt>
            <c:idx val="9"/>
          </c:dPt>
          <c:dPt>
            <c:idx val="10"/>
          </c:dPt>
          <c:dPt>
            <c:idx val="11"/>
          </c:dPt>
          <c:dPt>
            <c:idx val="12"/>
          </c:dPt>
          <c:dPt>
            <c:idx val="13"/>
          </c:dPt>
          <c:dPt>
            <c:idx val="14"/>
          </c:dPt>
          <c:dPt>
            <c:idx val="15"/>
          </c:dPt>
          <c:dPt>
            <c:idx val="16"/>
          </c:dPt>
          <c:cat>
            <c:strRef>
              <c:f>Voting!$D$11:$D$27</c:f>
              <c:strCache>
                <c:ptCount val="17"/>
                <c:pt idx="0">
                  <c:v>RTF</c:v>
                </c:pt>
                <c:pt idx="1">
                  <c:v>Bonneville Power Administration</c:v>
                </c:pt>
                <c:pt idx="2">
                  <c:v>Energy Trust of Oregon</c:v>
                </c:pt>
                <c:pt idx="3">
                  <c:v>Puget Sound Energy</c:v>
                </c:pt>
                <c:pt idx="4">
                  <c:v>Idaho Power Company</c:v>
                </c:pt>
                <c:pt idx="5">
                  <c:v>Avista Corporation, Inc</c:v>
                </c:pt>
                <c:pt idx="6">
                  <c:v>PacifiCorp</c:v>
                </c:pt>
                <c:pt idx="7">
                  <c:v>Northwestern Energy</c:v>
                </c:pt>
                <c:pt idx="8">
                  <c:v>Seattle City Light</c:v>
                </c:pt>
                <c:pt idx="9">
                  <c:v>Clark Public Utilities</c:v>
                </c:pt>
                <c:pt idx="10">
                  <c:v>Tacoma Power</c:v>
                </c:pt>
                <c:pt idx="11">
                  <c:v>PUD #1 of Snohomish</c:v>
                </c:pt>
                <c:pt idx="12">
                  <c:v>Eugene Water and Electric Board</c:v>
                </c:pt>
                <c:pt idx="13">
                  <c:v>PUD #1 of Cowlitz County</c:v>
                </c:pt>
                <c:pt idx="14">
                  <c:v>NEEA</c:v>
                </c:pt>
                <c:pt idx="15">
                  <c:v>Vendor</c:v>
                </c:pt>
                <c:pt idx="16">
                  <c:v>Consultant</c:v>
                </c:pt>
              </c:strCache>
            </c:strRef>
          </c:cat>
          <c:val>
            <c:numRef>
              <c:f>Voting!$F$11:$F$27</c:f>
              <c:numCache>
                <c:formatCode>General</c:formatCode>
                <c:ptCount val="17"/>
                <c:pt idx="0">
                  <c:v>1</c:v>
                </c:pt>
                <c:pt idx="1">
                  <c:v>2</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2"/>
          <c:dPt>
            <c:idx val="0"/>
          </c:dPt>
          <c:dPt>
            <c:idx val="1"/>
          </c:dPt>
          <c:dPt>
            <c:idx val="2"/>
          </c:dPt>
          <c:dPt>
            <c:idx val="3"/>
          </c:dPt>
          <c:dPt>
            <c:idx val="4"/>
          </c:dPt>
          <c:dPt>
            <c:idx val="5"/>
          </c:dPt>
          <c:dPt>
            <c:idx val="6"/>
          </c:dPt>
          <c:dPt>
            <c:idx val="7"/>
          </c:dPt>
          <c:dPt>
            <c:idx val="8"/>
          </c:dPt>
          <c:dPt>
            <c:idx val="9"/>
          </c:dPt>
          <c:dPt>
            <c:idx val="10"/>
          </c:dPt>
          <c:dPt>
            <c:idx val="11"/>
          </c:dPt>
          <c:dPt>
            <c:idx val="12"/>
          </c:dPt>
          <c:dPt>
            <c:idx val="13"/>
          </c:dPt>
          <c:dPt>
            <c:idx val="14"/>
          </c:dPt>
          <c:dPt>
            <c:idx val="15"/>
          </c:dPt>
          <c:dPt>
            <c:idx val="16"/>
          </c:dPt>
          <c:cat>
            <c:strRef>
              <c:f>Voting!$D$11:$D$27</c:f>
              <c:strCache>
                <c:ptCount val="17"/>
                <c:pt idx="0">
                  <c:v>RTF</c:v>
                </c:pt>
                <c:pt idx="1">
                  <c:v>Bonneville Power Administration</c:v>
                </c:pt>
                <c:pt idx="2">
                  <c:v>Energy Trust of Oregon</c:v>
                </c:pt>
                <c:pt idx="3">
                  <c:v>Puget Sound Energy</c:v>
                </c:pt>
                <c:pt idx="4">
                  <c:v>Idaho Power Company</c:v>
                </c:pt>
                <c:pt idx="5">
                  <c:v>Avista Corporation, Inc</c:v>
                </c:pt>
                <c:pt idx="6">
                  <c:v>PacifiCorp</c:v>
                </c:pt>
                <c:pt idx="7">
                  <c:v>Northwestern Energy</c:v>
                </c:pt>
                <c:pt idx="8">
                  <c:v>Seattle City Light</c:v>
                </c:pt>
                <c:pt idx="9">
                  <c:v>Clark Public Utilities</c:v>
                </c:pt>
                <c:pt idx="10">
                  <c:v>Tacoma Power</c:v>
                </c:pt>
                <c:pt idx="11">
                  <c:v>PUD #1 of Snohomish</c:v>
                </c:pt>
                <c:pt idx="12">
                  <c:v>Eugene Water and Electric Board</c:v>
                </c:pt>
                <c:pt idx="13">
                  <c:v>PUD #1 of Cowlitz County</c:v>
                </c:pt>
                <c:pt idx="14">
                  <c:v>NEEA</c:v>
                </c:pt>
                <c:pt idx="15">
                  <c:v>Vendor</c:v>
                </c:pt>
                <c:pt idx="16">
                  <c:v>Consultant</c:v>
                </c:pt>
              </c:strCache>
            </c:strRef>
          </c:cat>
          <c:val>
            <c:numRef>
              <c:f>Voting!$G$11:$G$27</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2</c:v>
                </c:pt>
              </c:numCache>
            </c:numRef>
          </c:val>
        </c:ser>
        <c:firstSliceAng val="0"/>
      </c:pieChart>
      <c:spPr>
        <a:noFill/>
        <a:ln w="25400">
          <a:noFill/>
        </a:ln>
      </c:spPr>
    </c:plotArea>
    <c:legend>
      <c:legendPos val="r"/>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34</xdr:row>
      <xdr:rowOff>47625</xdr:rowOff>
    </xdr:from>
    <xdr:to>
      <xdr:col>38</xdr:col>
      <xdr:colOff>66675</xdr:colOff>
      <xdr:row>63</xdr:row>
      <xdr:rowOff>123825</xdr:rowOff>
    </xdr:to>
    <xdr:graphicFrame macro="">
      <xdr:nvGraphicFramePr>
        <xdr:cNvPr id="132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228600</xdr:colOff>
      <xdr:row>7</xdr:row>
      <xdr:rowOff>190500</xdr:rowOff>
    </xdr:from>
    <xdr:to>
      <xdr:col>15</xdr:col>
      <xdr:colOff>733425</xdr:colOff>
      <xdr:row>32</xdr:row>
      <xdr:rowOff>161925</xdr:rowOff>
    </xdr:to>
    <xdr:graphicFrame macro="">
      <xdr:nvGraphicFramePr>
        <xdr:cNvPr id="132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857250</xdr:colOff>
      <xdr:row>7</xdr:row>
      <xdr:rowOff>180975</xdr:rowOff>
    </xdr:from>
    <xdr:to>
      <xdr:col>26</xdr:col>
      <xdr:colOff>0</xdr:colOff>
      <xdr:row>32</xdr:row>
      <xdr:rowOff>171450</xdr:rowOff>
    </xdr:to>
    <xdr:graphicFrame macro="">
      <xdr:nvGraphicFramePr>
        <xdr:cNvPr id="132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ick O'Neil" refreshedDate="41344.375058449077" createdVersion="1" refreshedVersion="3" recordCount="99" upgradeOnRefresh="1">
  <cacheSource type="worksheet">
    <worksheetSource ref="A2:D101" sheet="UES list"/>
  </cacheSource>
  <cacheFields count="4">
    <cacheField name="Sector" numFmtId="0">
      <sharedItems/>
    </cacheField>
    <cacheField name="Measure" numFmtId="0">
      <sharedItems/>
    </cacheField>
    <cacheField name="Category" numFmtId="0">
      <sharedItems count="4">
        <s v="Proven"/>
        <s v="(none)"/>
        <s v="Small Saver"/>
        <s v="Provisional"/>
      </sharedItems>
    </cacheField>
    <cacheField name="Status" numFmtId="0">
      <sharedItems count="5">
        <s v="Out-of-compliance"/>
        <s v="Active"/>
        <s v="Deactivated"/>
        <s v="Under Review"/>
        <s v="(none)"/>
      </sharedItems>
    </cacheField>
  </cacheFields>
</pivotCacheDefinition>
</file>

<file path=xl/pivotCache/pivotCacheRecords1.xml><?xml version="1.0" encoding="utf-8"?>
<pivotCacheRecords xmlns="http://schemas.openxmlformats.org/spreadsheetml/2006/main" xmlns:r="http://schemas.openxmlformats.org/officeDocument/2006/relationships" count="99">
  <r>
    <s v="Agricultural"/>
    <s v="Irrigation Hardware - Irrigation Hardware"/>
    <x v="0"/>
    <x v="0"/>
  </r>
  <r>
    <s v="Agricultural"/>
    <s v="Motor Rewind - Green Motor Rewind"/>
    <x v="0"/>
    <x v="1"/>
  </r>
  <r>
    <s v="Agricultural"/>
    <s v="Motors - Efficient Motors Replacement"/>
    <x v="1"/>
    <x v="2"/>
  </r>
  <r>
    <s v="Agricultural"/>
    <s v="Stock Watering Tanks"/>
    <x v="2"/>
    <x v="3"/>
  </r>
  <r>
    <s v="Agricultural"/>
    <s v="Variable Frequency Drives - Dairy"/>
    <x v="0"/>
    <x v="0"/>
  </r>
  <r>
    <s v="Agricultural"/>
    <s v="Variable Frequency Drives - Potato/Onion Shed"/>
    <x v="0"/>
    <x v="0"/>
  </r>
  <r>
    <s v="Commercial"/>
    <s v="Appliances - Clothes Washers"/>
    <x v="0"/>
    <x v="3"/>
  </r>
  <r>
    <s v="Commercial"/>
    <s v="Appliances - Dishwashers"/>
    <x v="0"/>
    <x v="0"/>
  </r>
  <r>
    <s v="Commercial"/>
    <s v="Appliances - Freezers"/>
    <x v="0"/>
    <x v="1"/>
  </r>
  <r>
    <s v="Commercial"/>
    <s v="Appliances - Ice Makers"/>
    <x v="0"/>
    <x v="0"/>
  </r>
  <r>
    <s v="Commercial"/>
    <s v="Appliances - Refrigerator/Freezer Decommissioning"/>
    <x v="0"/>
    <x v="0"/>
  </r>
  <r>
    <s v="Commercial"/>
    <s v="Appliances - Refrigerators"/>
    <x v="0"/>
    <x v="1"/>
  </r>
  <r>
    <s v="Commercial"/>
    <s v="Cooking Equipment - Combination Ovens"/>
    <x v="2"/>
    <x v="3"/>
  </r>
  <r>
    <s v="Commercial"/>
    <s v="Cooking Equipment - Convection Ovens"/>
    <x v="2"/>
    <x v="3"/>
  </r>
  <r>
    <s v="Commercial"/>
    <s v="Cooking Equipment - Fryers"/>
    <x v="2"/>
    <x v="3"/>
  </r>
  <r>
    <s v="Commercial"/>
    <s v="Cooking Equipment - Hot Food Holding Cabinets"/>
    <x v="2"/>
    <x v="3"/>
  </r>
  <r>
    <s v="Commercial"/>
    <s v="Cooking Equipment - Pre-Rinse Spray Valves"/>
    <x v="2"/>
    <x v="3"/>
  </r>
  <r>
    <s v="Commercial"/>
    <s v="Cooking Equipment - Steamers"/>
    <x v="2"/>
    <x v="3"/>
  </r>
  <r>
    <s v="Commercial"/>
    <s v="DHW - Efficient Tanks"/>
    <x v="0"/>
    <x v="0"/>
  </r>
  <r>
    <s v="Commercial"/>
    <s v="DHW - Showerheads"/>
    <x v="2"/>
    <x v="3"/>
  </r>
  <r>
    <s v="Commercial"/>
    <s v="Efficient Computers"/>
    <x v="1"/>
    <x v="4"/>
  </r>
  <r>
    <s v="Commercial"/>
    <s v="Grocery - Anti-sweat Heater Controls"/>
    <x v="0"/>
    <x v="0"/>
  </r>
  <r>
    <s v="Commercial"/>
    <s v="Grocery - Autoclosers"/>
    <x v="0"/>
    <x v="0"/>
  </r>
  <r>
    <s v="Commercial"/>
    <s v="Grocery - Compressor Head Fan Motor Retrofit to ECM"/>
    <x v="0"/>
    <x v="0"/>
  </r>
  <r>
    <s v="Commercial"/>
    <s v="Grocery - Display Case LEDs (Open Cases)"/>
    <x v="0"/>
    <x v="0"/>
  </r>
  <r>
    <s v="Commercial"/>
    <s v="Grocery - Display Case LEDs (Reach-In Cases)"/>
    <x v="0"/>
    <x v="1"/>
  </r>
  <r>
    <s v="Commercial"/>
    <s v="Grocery - Display Case Motion Sensors"/>
    <x v="0"/>
    <x v="0"/>
  </r>
  <r>
    <s v="Commercial"/>
    <s v="Grocery - Door Gasket Replacement"/>
    <x v="0"/>
    <x v="0"/>
  </r>
  <r>
    <s v="Commercial"/>
    <s v="Grocery - ECMs for Display Cases"/>
    <x v="0"/>
    <x v="1"/>
  </r>
  <r>
    <s v="Commercial"/>
    <s v="Grocery - ECMs for Walk-ins"/>
    <x v="0"/>
    <x v="0"/>
  </r>
  <r>
    <s v="Commercial"/>
    <s v="Grocery - Floating Head Pressure Controls for Single Compressor Systems"/>
    <x v="0"/>
    <x v="0"/>
  </r>
  <r>
    <s v="Commercial"/>
    <s v="Grocery - Lighting - CFLs"/>
    <x v="0"/>
    <x v="0"/>
  </r>
  <r>
    <s v="Commercial"/>
    <s v="Grocery - Lighting - T8s"/>
    <x v="0"/>
    <x v="0"/>
  </r>
  <r>
    <s v="Commercial"/>
    <s v="Grocery - Night Covers"/>
    <x v="1"/>
    <x v="2"/>
  </r>
  <r>
    <s v="Commercial"/>
    <s v="Grocery - PSC Motors"/>
    <x v="0"/>
    <x v="2"/>
  </r>
  <r>
    <s v="Commercial"/>
    <s v="Grocery - Rooftop Unit Supply Fan VFDs"/>
    <x v="0"/>
    <x v="0"/>
  </r>
  <r>
    <s v="Commercial"/>
    <s v="Grocery - Strip Curtains"/>
    <x v="3"/>
    <x v="0"/>
  </r>
  <r>
    <s v="Commercial"/>
    <s v="Grocery - Vending Machine Controller"/>
    <x v="0"/>
    <x v="0"/>
  </r>
  <r>
    <s v="Commercial"/>
    <s v="Grocery - Visi-Cooler"/>
    <x v="0"/>
    <x v="0"/>
  </r>
  <r>
    <s v="Commercial"/>
    <s v="Grocery - Walk-in Evaporator Fan ECM Motor Controllers"/>
    <x v="0"/>
    <x v="0"/>
  </r>
  <r>
    <s v="Commercial"/>
    <s v="Grocery - Walk-in Evaporator Fan Shaded-Pole Motor Controllers"/>
    <x v="0"/>
    <x v="0"/>
  </r>
  <r>
    <s v="Commercial"/>
    <s v="Grocery - Walk-in/Reach-in Door Retrofit"/>
    <x v="0"/>
    <x v="0"/>
  </r>
  <r>
    <s v="Commercial"/>
    <s v="New Construction - Energy Smart Design Small Office"/>
    <x v="1"/>
    <x v="2"/>
  </r>
  <r>
    <s v="Commercial"/>
    <s v="Non-Res - Network Computer Power Management"/>
    <x v="0"/>
    <x v="1"/>
  </r>
  <r>
    <s v="Commercial"/>
    <s v="Smart Plug Power Strips"/>
    <x v="0"/>
    <x v="1"/>
  </r>
  <r>
    <s v="Commercial"/>
    <s v="Street Lighting - Street Lighting"/>
    <x v="1"/>
    <x v="4"/>
  </r>
  <r>
    <s v="Commercial"/>
    <s v="Traffic Signals - LED Traffic Signals"/>
    <x v="0"/>
    <x v="1"/>
  </r>
  <r>
    <s v="Commercial"/>
    <s v="Weatherization - Small Commerical"/>
    <x v="1"/>
    <x v="4"/>
  </r>
  <r>
    <s v="Industrial"/>
    <s v="Motor Rewind - Green Motor Rewind"/>
    <x v="0"/>
    <x v="1"/>
  </r>
  <r>
    <s v="Industrial"/>
    <s v="Motors - Efficient Motor Replacement"/>
    <x v="1"/>
    <x v="2"/>
  </r>
  <r>
    <s v="Residential"/>
    <s v="Appliances - Clothes Washers in MF"/>
    <x v="1"/>
    <x v="4"/>
  </r>
  <r>
    <s v="Residential"/>
    <s v="Appliances - Clothes Washers in SF"/>
    <x v="0"/>
    <x v="1"/>
  </r>
  <r>
    <s v="Residential"/>
    <s v="Appliances - Dishwashers"/>
    <x v="0"/>
    <x v="1"/>
  </r>
  <r>
    <s v="Residential"/>
    <s v="Appliances - Freezers"/>
    <x v="0"/>
    <x v="1"/>
  </r>
  <r>
    <s v="Residential"/>
    <s v="Appliances - Refrigerator/Freezer Decommissioning"/>
    <x v="0"/>
    <x v="1"/>
  </r>
  <r>
    <s v="Residential"/>
    <s v="Appliances - Refrigerators"/>
    <x v="0"/>
    <x v="1"/>
  </r>
  <r>
    <s v="Residential"/>
    <s v="Appliances - Televisions"/>
    <x v="1"/>
    <x v="4"/>
  </r>
  <r>
    <s v="Residential"/>
    <s v="DHW - Drain Waste Heat Recovery"/>
    <x v="3"/>
    <x v="0"/>
  </r>
  <r>
    <s v="Residential"/>
    <s v="DHW - Efficient Tanks"/>
    <x v="0"/>
    <x v="1"/>
  </r>
  <r>
    <s v="Residential"/>
    <s v="DHW - HPWH"/>
    <x v="3"/>
    <x v="1"/>
  </r>
  <r>
    <s v="Residential"/>
    <s v="DHW - Showerheads"/>
    <x v="0"/>
    <x v="1"/>
  </r>
  <r>
    <s v="Residential"/>
    <s v="Heating/Cooling - Air Source Heat Pump Conversions MH"/>
    <x v="0"/>
    <x v="3"/>
  </r>
  <r>
    <s v="Residential"/>
    <s v="Heating/Cooling - Air Source Heat Pump Conversions SF"/>
    <x v="0"/>
    <x v="1"/>
  </r>
  <r>
    <s v="Residential"/>
    <s v="Heating/Cooling - Air Source Heat Pump Upgrades MH"/>
    <x v="0"/>
    <x v="3"/>
  </r>
  <r>
    <s v="Residential"/>
    <s v="Heating/Cooling - Air Source Heat Pump Upgrades SF (Existing Construction)"/>
    <x v="0"/>
    <x v="1"/>
  </r>
  <r>
    <s v="Residential"/>
    <s v="Heating/Cooling - Air Source Heat Pump Upgrades SF (New Construction)"/>
    <x v="0"/>
    <x v="1"/>
  </r>
  <r>
    <s v="Residential"/>
    <s v="Heating/Cooling - Ductless Heat Pumps MF"/>
    <x v="1"/>
    <x v="4"/>
  </r>
  <r>
    <s v="Residential"/>
    <s v="Heating/Cooling - Ductless Heat Pumps SF"/>
    <x v="3"/>
    <x v="3"/>
  </r>
  <r>
    <s v="Residential"/>
    <s v="Heating/Cooling - Electronic Thermostats"/>
    <x v="0"/>
    <x v="1"/>
  </r>
  <r>
    <s v="Residential"/>
    <s v="Heating/Cooling - Ground Source Heat Pump Upgrades"/>
    <x v="0"/>
    <x v="1"/>
  </r>
  <r>
    <s v="Residential"/>
    <s v="Heating/Cooling - PTCS Commissioning, Controls, &amp; Sizing MH"/>
    <x v="0"/>
    <x v="0"/>
  </r>
  <r>
    <s v="Residential"/>
    <s v="Heating/Cooling - PTCS Commissioning, Controls, &amp; Sizing SF"/>
    <x v="0"/>
    <x v="3"/>
  </r>
  <r>
    <s v="Residential"/>
    <s v="Heating/Cooling - PTCS Duct Sealing MH"/>
    <x v="0"/>
    <x v="1"/>
  </r>
  <r>
    <s v="Residential"/>
    <s v="Heating/Cooling - PTCS Duct Sealing SF"/>
    <x v="0"/>
    <x v="1"/>
  </r>
  <r>
    <s v="Residential"/>
    <s v="Heating/Cooling - PTCS Ducts Inside"/>
    <x v="0"/>
    <x v="3"/>
  </r>
  <r>
    <s v="Residential"/>
    <s v="Heating/Cooling - Room Air Conditioners"/>
    <x v="1"/>
    <x v="2"/>
  </r>
  <r>
    <s v="Residential"/>
    <s v="Heating/Cooling - Variable Speed ASHP Conversions SF"/>
    <x v="3"/>
    <x v="1"/>
  </r>
  <r>
    <s v="Residential"/>
    <s v="Heating/Cooling - Variable Speed ASHP Upgrades SF"/>
    <x v="3"/>
    <x v="1"/>
  </r>
  <r>
    <s v="Residential"/>
    <s v="Lighting - CFLs"/>
    <x v="0"/>
    <x v="1"/>
  </r>
  <r>
    <s v="Residential"/>
    <s v="Lighting - LED Holiday Strings"/>
    <x v="1"/>
    <x v="2"/>
  </r>
  <r>
    <s v="Residential"/>
    <s v="Lighting - LEDs"/>
    <x v="0"/>
    <x v="3"/>
  </r>
  <r>
    <s v="Residential"/>
    <s v="Lighting - Specialty CFLs"/>
    <x v="0"/>
    <x v="1"/>
  </r>
  <r>
    <s v="Residential"/>
    <s v="New Construction - Built Green Washington"/>
    <x v="0"/>
    <x v="3"/>
  </r>
  <r>
    <s v="Residential"/>
    <s v="New Construction - Energy Star and Ecorated Homes MH"/>
    <x v="0"/>
    <x v="3"/>
  </r>
  <r>
    <s v="Residential"/>
    <s v="New Construction - Energy Star Homes MF"/>
    <x v="0"/>
    <x v="1"/>
  </r>
  <r>
    <s v="Residential"/>
    <s v="New Construction - Energy Star Homes SF - ID/MT BOP2"/>
    <x v="0"/>
    <x v="1"/>
  </r>
  <r>
    <s v="Residential"/>
    <s v="New Construction - Energy Star Homes SF - Oregon 2009"/>
    <x v="1"/>
    <x v="2"/>
  </r>
  <r>
    <s v="Residential"/>
    <s v="New Construction - Energy Star Homes SF - Oregon 2012"/>
    <x v="0"/>
    <x v="1"/>
  </r>
  <r>
    <s v="Residential"/>
    <s v="New Construction - Energy Star Homes SF - WA/ID/MT"/>
    <x v="0"/>
    <x v="3"/>
  </r>
  <r>
    <s v="Residential"/>
    <s v="New Construction - Energy Star Homes SF - WA/ID/MT DHP TCO (provisional)"/>
    <x v="0"/>
    <x v="1"/>
  </r>
  <r>
    <s v="Residential"/>
    <s v="New Construction - High Performance Manufactured Home"/>
    <x v="3"/>
    <x v="1"/>
  </r>
  <r>
    <s v="Residential"/>
    <s v="New Construction - Montana House"/>
    <x v="1"/>
    <x v="2"/>
  </r>
  <r>
    <s v="Residential"/>
    <s v="New Construction - Montana House 2"/>
    <x v="0"/>
    <x v="1"/>
  </r>
  <r>
    <s v="Residential"/>
    <s v="New Construction - Multifamily Low Rise"/>
    <x v="1"/>
    <x v="2"/>
  </r>
  <r>
    <s v="Residential"/>
    <s v="New Construction - Slab Insulation"/>
    <x v="0"/>
    <x v="3"/>
  </r>
  <r>
    <s v="Residential"/>
    <s v="Smart Plug Power Strips"/>
    <x v="1"/>
    <x v="2"/>
  </r>
  <r>
    <s v="Residential"/>
    <s v="Weatherization - Manufactured Home"/>
    <x v="0"/>
    <x v="1"/>
  </r>
  <r>
    <s v="Residential"/>
    <s v="Weatherization - Multi-Family"/>
    <x v="0"/>
    <x v="0"/>
  </r>
  <r>
    <s v="Residential"/>
    <s v="Weatherization - Single Family"/>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I4:N10" firstHeaderRow="1" firstDataRow="2" firstDataCol="1"/>
  <pivotFields count="4">
    <pivotField compact="0" outline="0" subtotalTop="0" showAll="0" includeNewItemsInFilter="1"/>
    <pivotField dataField="1" compact="0" outline="0" subtotalTop="0" showAll="0" includeNewItemsInFilter="1"/>
    <pivotField axis="axisRow" compact="0" outline="0" subtotalTop="0" showAll="0" includeNewItemsInFilter="1">
      <items count="5">
        <item x="1"/>
        <item x="0"/>
        <item x="3"/>
        <item x="2"/>
        <item t="default"/>
      </items>
    </pivotField>
    <pivotField axis="axisCol" compact="0" outline="0" subtotalTop="0" showAll="0" includeNewItemsInFilter="1">
      <items count="6">
        <item h="1" x="4"/>
        <item x="1"/>
        <item x="2"/>
        <item x="0"/>
        <item x="3"/>
        <item t="default"/>
      </items>
    </pivotField>
  </pivotFields>
  <rowFields count="1">
    <field x="2"/>
  </rowFields>
  <rowItems count="5">
    <i>
      <x/>
    </i>
    <i>
      <x v="1"/>
    </i>
    <i>
      <x v="2"/>
    </i>
    <i>
      <x v="3"/>
    </i>
    <i t="grand">
      <x/>
    </i>
  </rowItems>
  <colFields count="1">
    <field x="3"/>
  </colFields>
  <colItems count="5">
    <i>
      <x v="1"/>
    </i>
    <i>
      <x v="2"/>
    </i>
    <i>
      <x v="3"/>
    </i>
    <i>
      <x v="4"/>
    </i>
    <i t="grand">
      <x/>
    </i>
  </colItems>
  <dataFields count="1">
    <dataField name="Count of Measure" fld="1" subtotal="count" baseField="0" baseItem="0"/>
  </dataFields>
  <formats count="1">
    <format dxfId="0">
      <pivotArea type="all" dataOnly="0"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rtf.nwcouncil.org/meetings/2013/01" TargetMode="External"/><Relationship Id="rId13" Type="http://schemas.openxmlformats.org/officeDocument/2006/relationships/hyperlink" Target="http://rtf.nwcouncil.org/meetings/2013/01" TargetMode="External"/><Relationship Id="rId18" Type="http://schemas.openxmlformats.org/officeDocument/2006/relationships/hyperlink" Target="http://rtf.nwcouncil.org/measures/measure.asp?id=105&amp;decisionid=245" TargetMode="External"/><Relationship Id="rId26" Type="http://schemas.openxmlformats.org/officeDocument/2006/relationships/hyperlink" Target="http://rtf.nwcouncil.org/measures/measure.asp?id=85&amp;decisionid=258" TargetMode="External"/><Relationship Id="rId39" Type="http://schemas.openxmlformats.org/officeDocument/2006/relationships/printerSettings" Target="../printerSettings/printerSettings1.bin"/><Relationship Id="rId3" Type="http://schemas.openxmlformats.org/officeDocument/2006/relationships/hyperlink" Target="http://rtf.nwcouncil.org/meetings/2013/01" TargetMode="External"/><Relationship Id="rId21" Type="http://schemas.openxmlformats.org/officeDocument/2006/relationships/hyperlink" Target="http://rtf.nwcouncil.org/measures/measure.asp?id=93&amp;decisionid=246" TargetMode="External"/><Relationship Id="rId34" Type="http://schemas.openxmlformats.org/officeDocument/2006/relationships/hyperlink" Target="http://rtf.nwcouncil.org/meetings/2013/02" TargetMode="External"/><Relationship Id="rId7" Type="http://schemas.openxmlformats.org/officeDocument/2006/relationships/hyperlink" Target="http://rtf.nwcouncil.org/meetings/2013/01" TargetMode="External"/><Relationship Id="rId12" Type="http://schemas.openxmlformats.org/officeDocument/2006/relationships/hyperlink" Target="http://rtf.nwcouncil.org/meetings/2013/01" TargetMode="External"/><Relationship Id="rId17" Type="http://schemas.openxmlformats.org/officeDocument/2006/relationships/hyperlink" Target="http://rtf.nwcouncil.org/measures/measure.asp?id=168&amp;decisionid=248" TargetMode="External"/><Relationship Id="rId25" Type="http://schemas.openxmlformats.org/officeDocument/2006/relationships/hyperlink" Target="http://rtf.nwcouncil.org/measures/measure.asp?id=99&amp;decisionid=253" TargetMode="External"/><Relationship Id="rId33" Type="http://schemas.openxmlformats.org/officeDocument/2006/relationships/hyperlink" Target="http://rtf.nwcouncil.org/meetings/2013/02" TargetMode="External"/><Relationship Id="rId38" Type="http://schemas.openxmlformats.org/officeDocument/2006/relationships/hyperlink" Target="http://rtf.nwcouncil.org/measures/measure.asp?id=198&amp;decisionid=260" TargetMode="External"/><Relationship Id="rId2" Type="http://schemas.openxmlformats.org/officeDocument/2006/relationships/hyperlink" Target="http://rtf.nwcouncil.org/measures/measure.asp?id=166&amp;decisionid=249" TargetMode="External"/><Relationship Id="rId16" Type="http://schemas.openxmlformats.org/officeDocument/2006/relationships/hyperlink" Target="http://rtf.nwcouncil.org/measures/measure.asp?id=170&amp;decisionid=251" TargetMode="External"/><Relationship Id="rId20" Type="http://schemas.openxmlformats.org/officeDocument/2006/relationships/hyperlink" Target="http://rtf.nwcouncil.org/measures/measure.asp?id=101&amp;decisionid=254" TargetMode="External"/><Relationship Id="rId29" Type="http://schemas.openxmlformats.org/officeDocument/2006/relationships/hyperlink" Target="http://rtf.nwcouncil.org/meetings/2013/01" TargetMode="External"/><Relationship Id="rId1" Type="http://schemas.openxmlformats.org/officeDocument/2006/relationships/hyperlink" Target="http://rtf.nwcouncil.org/decisions.asp" TargetMode="External"/><Relationship Id="rId6" Type="http://schemas.openxmlformats.org/officeDocument/2006/relationships/hyperlink" Target="http://rtf.nwcouncil.org/meetings/2013/01" TargetMode="External"/><Relationship Id="rId11" Type="http://schemas.openxmlformats.org/officeDocument/2006/relationships/hyperlink" Target="http://rtf.nwcouncil.org/meetings/2013/01" TargetMode="External"/><Relationship Id="rId24" Type="http://schemas.openxmlformats.org/officeDocument/2006/relationships/hyperlink" Target="http://rtf.nwcouncil.org/measures/measure.asp?id=110&amp;decisionid=252" TargetMode="External"/><Relationship Id="rId32" Type="http://schemas.openxmlformats.org/officeDocument/2006/relationships/hyperlink" Target="http://rtf.nwcouncil.org/measures/measure.asp?id=200&amp;decisionid=259" TargetMode="External"/><Relationship Id="rId37" Type="http://schemas.openxmlformats.org/officeDocument/2006/relationships/hyperlink" Target="http://rtf.nwcouncil.org/measures/measure.asp?id=191&amp;decisionid=262" TargetMode="External"/><Relationship Id="rId40" Type="http://schemas.openxmlformats.org/officeDocument/2006/relationships/drawing" Target="../drawings/drawing1.xml"/><Relationship Id="rId5" Type="http://schemas.openxmlformats.org/officeDocument/2006/relationships/hyperlink" Target="http://rtf.nwcouncil.org/meetings/2013/01" TargetMode="External"/><Relationship Id="rId15" Type="http://schemas.openxmlformats.org/officeDocument/2006/relationships/hyperlink" Target="http://rtf.nwcouncil.org/meetings/2013/01" TargetMode="External"/><Relationship Id="rId23" Type="http://schemas.openxmlformats.org/officeDocument/2006/relationships/hyperlink" Target="http://rtf.nwcouncil.org/measures/measure.asp?id=167&amp;decisionid=247" TargetMode="External"/><Relationship Id="rId28" Type="http://schemas.openxmlformats.org/officeDocument/2006/relationships/hyperlink" Target="http://rtf.nwcouncil.org/meetings/2013/01" TargetMode="External"/><Relationship Id="rId36" Type="http://schemas.openxmlformats.org/officeDocument/2006/relationships/hyperlink" Target="http://rtf.nwcouncil.org/measures/measure.asp?id=189&amp;decisionid=261" TargetMode="External"/><Relationship Id="rId10" Type="http://schemas.openxmlformats.org/officeDocument/2006/relationships/hyperlink" Target="http://rtf.nwcouncil.org/meetings/2013/01" TargetMode="External"/><Relationship Id="rId19" Type="http://schemas.openxmlformats.org/officeDocument/2006/relationships/hyperlink" Target="http://rtf.nwcouncil.org/measures/measure.asp?id=109&amp;decisionid=250" TargetMode="External"/><Relationship Id="rId31" Type="http://schemas.openxmlformats.org/officeDocument/2006/relationships/hyperlink" Target="http://rtf.nwcouncil.org/measures/measure.asp?id=130&amp;decisionid=259" TargetMode="External"/><Relationship Id="rId4" Type="http://schemas.openxmlformats.org/officeDocument/2006/relationships/hyperlink" Target="http://rtf.nwcouncil.org/meetings/2013/01" TargetMode="External"/><Relationship Id="rId9" Type="http://schemas.openxmlformats.org/officeDocument/2006/relationships/hyperlink" Target="http://rtf.nwcouncil.org/meetings/2013/01" TargetMode="External"/><Relationship Id="rId14" Type="http://schemas.openxmlformats.org/officeDocument/2006/relationships/hyperlink" Target="http://rtf.nwcouncil.org/meetings/2013/01" TargetMode="External"/><Relationship Id="rId22" Type="http://schemas.openxmlformats.org/officeDocument/2006/relationships/hyperlink" Target="http://rtf.nwcouncil.org/measures/measure.asp?id=144&amp;decisionid=244" TargetMode="External"/><Relationship Id="rId27" Type="http://schemas.openxmlformats.org/officeDocument/2006/relationships/hyperlink" Target="http://rtf.nwcouncil.org/meetings/2013/01" TargetMode="External"/><Relationship Id="rId30" Type="http://schemas.openxmlformats.org/officeDocument/2006/relationships/hyperlink" Target="http://rtf.nwcouncil.org/measures/measure.asp?id=115&amp;decisionid=258" TargetMode="External"/><Relationship Id="rId35" Type="http://schemas.openxmlformats.org/officeDocument/2006/relationships/hyperlink" Target="http://rtf.nwcouncil.org/meetings/2013/02"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rtf.nwcouncil.org/workplan/"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rtf.nwcouncil.org/protocols/Default.asp" TargetMode="External"/><Relationship Id="rId1" Type="http://schemas.openxmlformats.org/officeDocument/2006/relationships/hyperlink" Target="http://rtf.nwcouncil.org/measures/Default.as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nwcouncil.org/energy/rtf/subcommittees/guidelines/" TargetMode="External"/><Relationship Id="rId13" Type="http://schemas.openxmlformats.org/officeDocument/2006/relationships/hyperlink" Target="http://www.nwcouncil.org/energy/rtf/subcommittees/pumpvfd/" TargetMode="External"/><Relationship Id="rId18" Type="http://schemas.openxmlformats.org/officeDocument/2006/relationships/hyperlink" Target="http://www.nwcouncil.org/energy/rtf/subcommittees/vchp/Default.htm" TargetMode="External"/><Relationship Id="rId3" Type="http://schemas.openxmlformats.org/officeDocument/2006/relationships/hyperlink" Target="http://www.nwcouncil.org/energy/rtf/subcommittees/directuse/" TargetMode="External"/><Relationship Id="rId21" Type="http://schemas.openxmlformats.org/officeDocument/2006/relationships/hyperlink" Target="http://rtf.nwcouncil.org/subcommittees/seem/" TargetMode="External"/><Relationship Id="rId7" Type="http://schemas.openxmlformats.org/officeDocument/2006/relationships/hyperlink" Target="http://www.nwcouncil.org/energy/rtf/subcommittees/gshp/" TargetMode="External"/><Relationship Id="rId12" Type="http://schemas.openxmlformats.org/officeDocument/2006/relationships/hyperlink" Target="http://www.nwcouncil.org/energy/rtf/subcommittees/ptcs/" TargetMode="External"/><Relationship Id="rId17" Type="http://schemas.openxmlformats.org/officeDocument/2006/relationships/hyperlink" Target="http://www.nwcouncil.org/energy/rtf/subcommittees/smallutilities/" TargetMode="External"/><Relationship Id="rId2" Type="http://schemas.openxmlformats.org/officeDocument/2006/relationships/hyperlink" Target="http://www.nwcouncil.org/energy/rtf/subcommittees/cvr/" TargetMode="External"/><Relationship Id="rId16" Type="http://schemas.openxmlformats.org/officeDocument/2006/relationships/hyperlink" Target="http://www.nwcouncil.org/energy/rtf/subcommittees/rtug/" TargetMode="External"/><Relationship Id="rId20" Type="http://schemas.openxmlformats.org/officeDocument/2006/relationships/hyperlink" Target="http://rtf.nwcouncil.org/subcommittees/aghardware/" TargetMode="External"/><Relationship Id="rId1" Type="http://schemas.openxmlformats.org/officeDocument/2006/relationships/hyperlink" Target="http://rtf.nwcouncil.org/subcommittees/Default.htm" TargetMode="External"/><Relationship Id="rId6" Type="http://schemas.openxmlformats.org/officeDocument/2006/relationships/hyperlink" Target="http://www.nwcouncil.org/energy/rtf/subcommittees/grocery/" TargetMode="External"/><Relationship Id="rId11" Type="http://schemas.openxmlformats.org/officeDocument/2006/relationships/hyperlink" Target="http://www.nwcouncil.org/energy/rtf/subcommittees/comlighting/" TargetMode="External"/><Relationship Id="rId5" Type="http://schemas.openxmlformats.org/officeDocument/2006/relationships/hyperlink" Target="http://www.nwcouncil.org/energy/rtf/subcommittees/fanvfd/" TargetMode="External"/><Relationship Id="rId15" Type="http://schemas.openxmlformats.org/officeDocument/2006/relationships/hyperlink" Target="http://www.nwcouncil.org/energy/rtf/subcommittees/res/" TargetMode="External"/><Relationship Id="rId10" Type="http://schemas.openxmlformats.org/officeDocument/2006/relationships/hyperlink" Target="http://www.nwcouncil.org/energy/rtf/subcommittees/it/" TargetMode="External"/><Relationship Id="rId19" Type="http://schemas.openxmlformats.org/officeDocument/2006/relationships/hyperlink" Target="http://www.nwcouncil.org/energy/rtf/subcommittees/wholebldg/" TargetMode="External"/><Relationship Id="rId4" Type="http://schemas.openxmlformats.org/officeDocument/2006/relationships/hyperlink" Target="http://www.nwcouncil.org/energy/rtf/subcommittees/enduseload/" TargetMode="External"/><Relationship Id="rId9" Type="http://schemas.openxmlformats.org/officeDocument/2006/relationships/hyperlink" Target="http://www.nwcouncil.org/energy/rtf/subcommittees/hpwh/" TargetMode="External"/><Relationship Id="rId14" Type="http://schemas.openxmlformats.org/officeDocument/2006/relationships/hyperlink" Target="http://www.nwcouncil.org/energy/rtf/subcommittees/fridgerecycle/Default.htm" TargetMode="External"/><Relationship Id="rId22"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17" Type="http://schemas.openxmlformats.org/officeDocument/2006/relationships/hyperlink" Target="http://rtf.nwcouncil.org/meetings/2012/10" TargetMode="External"/><Relationship Id="rId21" Type="http://schemas.openxmlformats.org/officeDocument/2006/relationships/hyperlink" Target="http://rtf.nwcouncil.org/meetings/2012/10" TargetMode="External"/><Relationship Id="rId42" Type="http://schemas.openxmlformats.org/officeDocument/2006/relationships/hyperlink" Target="http://rtf.nwcouncil.org/measures/measure.asp?id=157" TargetMode="External"/><Relationship Id="rId63" Type="http://schemas.openxmlformats.org/officeDocument/2006/relationships/hyperlink" Target="http://rtf.nwcouncil.org/meetings/2012/12" TargetMode="External"/><Relationship Id="rId84" Type="http://schemas.openxmlformats.org/officeDocument/2006/relationships/hyperlink" Target="http://rtf.nwcouncil.org/measures/measure.asp?id=170" TargetMode="External"/><Relationship Id="rId138" Type="http://schemas.openxmlformats.org/officeDocument/2006/relationships/hyperlink" Target="http://rtf.nwcouncil.org/measures/measure.asp?id=132" TargetMode="External"/><Relationship Id="rId159" Type="http://schemas.openxmlformats.org/officeDocument/2006/relationships/hyperlink" Target="http://rtf.nwcouncil.org/meetings/2011/0830" TargetMode="External"/><Relationship Id="rId170" Type="http://schemas.openxmlformats.org/officeDocument/2006/relationships/hyperlink" Target="http://rtf.nwcouncil.org/measures/measure.asp?id=145" TargetMode="External"/><Relationship Id="rId191" Type="http://schemas.openxmlformats.org/officeDocument/2006/relationships/hyperlink" Target="http://rtf.nwcouncil.org/meetings/2012/12" TargetMode="External"/><Relationship Id="rId196" Type="http://schemas.openxmlformats.org/officeDocument/2006/relationships/hyperlink" Target="http://rtf.nwcouncil.org/measures/measure.asp?id=152" TargetMode="External"/><Relationship Id="rId16" Type="http://schemas.openxmlformats.org/officeDocument/2006/relationships/hyperlink" Target="http://rtf.nwcouncil.org/measures/measure.asp?id=91" TargetMode="External"/><Relationship Id="rId107" Type="http://schemas.openxmlformats.org/officeDocument/2006/relationships/hyperlink" Target="http://rtf.nwcouncil.org/meetings/2012/12" TargetMode="External"/><Relationship Id="rId11" Type="http://schemas.openxmlformats.org/officeDocument/2006/relationships/hyperlink" Target="http://rtf.nwcouncil.org/meetings/2012/10" TargetMode="External"/><Relationship Id="rId32" Type="http://schemas.openxmlformats.org/officeDocument/2006/relationships/hyperlink" Target="http://rtf.nwcouncil.org/measures/measure.asp?id=99" TargetMode="External"/><Relationship Id="rId37" Type="http://schemas.openxmlformats.org/officeDocument/2006/relationships/hyperlink" Target="http://rtf.nwcouncil.org/meetings/2013/01" TargetMode="External"/><Relationship Id="rId53" Type="http://schemas.openxmlformats.org/officeDocument/2006/relationships/hyperlink" Target="http://rtf.nwcouncil.org/meetings/2012/04" TargetMode="External"/><Relationship Id="rId58" Type="http://schemas.openxmlformats.org/officeDocument/2006/relationships/hyperlink" Target="http://rtf.nwcouncil.org/measures/measure.asp?id=107" TargetMode="External"/><Relationship Id="rId74" Type="http://schemas.openxmlformats.org/officeDocument/2006/relationships/hyperlink" Target="http://rtf.nwcouncil.org/measures/measure.asp?id=110" TargetMode="External"/><Relationship Id="rId79" Type="http://schemas.openxmlformats.org/officeDocument/2006/relationships/hyperlink" Target="http://rtf.nwcouncil.org/meetings/2013/01" TargetMode="External"/><Relationship Id="rId102" Type="http://schemas.openxmlformats.org/officeDocument/2006/relationships/hyperlink" Target="http://rtf.nwcouncil.org/measures/measure.asp?id=117" TargetMode="External"/><Relationship Id="rId123" Type="http://schemas.openxmlformats.org/officeDocument/2006/relationships/hyperlink" Target="http://rtf.nwcouncil.org/meetings/2011/0601" TargetMode="External"/><Relationship Id="rId128" Type="http://schemas.openxmlformats.org/officeDocument/2006/relationships/hyperlink" Target="http://rtf.nwcouncil.org/measures/measure.asp?id=129" TargetMode="External"/><Relationship Id="rId144" Type="http://schemas.openxmlformats.org/officeDocument/2006/relationships/hyperlink" Target="http://rtf.nwcouncil.org/measures/measure.asp?id=136" TargetMode="External"/><Relationship Id="rId149" Type="http://schemas.openxmlformats.org/officeDocument/2006/relationships/hyperlink" Target="http://rtf.nwcouncil.org/meetings/2011/05" TargetMode="External"/><Relationship Id="rId5" Type="http://schemas.openxmlformats.org/officeDocument/2006/relationships/hyperlink" Target="http://rtf.nwcouncil.org/meetings/2013/01" TargetMode="External"/><Relationship Id="rId90" Type="http://schemas.openxmlformats.org/officeDocument/2006/relationships/hyperlink" Target="http://rtf.nwcouncil.org/measures/measure.asp?id=113" TargetMode="External"/><Relationship Id="rId95" Type="http://schemas.openxmlformats.org/officeDocument/2006/relationships/hyperlink" Target="http://rtf.nwcouncil.org/meetings/2012/05" TargetMode="External"/><Relationship Id="rId160" Type="http://schemas.openxmlformats.org/officeDocument/2006/relationships/hyperlink" Target="http://rtf.nwcouncil.org/measures/measure.asp?id=173" TargetMode="External"/><Relationship Id="rId165" Type="http://schemas.openxmlformats.org/officeDocument/2006/relationships/hyperlink" Target="http://rtf.nwcouncil.org/meetings/2012/12" TargetMode="External"/><Relationship Id="rId181" Type="http://schemas.openxmlformats.org/officeDocument/2006/relationships/hyperlink" Target="http://rtf.nwcouncil.org/meetings/2010/12" TargetMode="External"/><Relationship Id="rId186" Type="http://schemas.openxmlformats.org/officeDocument/2006/relationships/hyperlink" Target="http://rtf.nwcouncil.org/measures/measure.asp?id=175" TargetMode="External"/><Relationship Id="rId22" Type="http://schemas.openxmlformats.org/officeDocument/2006/relationships/hyperlink" Target="http://rtf.nwcouncil.org/measures/measure.asp?id=93" TargetMode="External"/><Relationship Id="rId27" Type="http://schemas.openxmlformats.org/officeDocument/2006/relationships/hyperlink" Target="http://rtf.nwcouncil.org/meetings/2012/10" TargetMode="External"/><Relationship Id="rId43" Type="http://schemas.openxmlformats.org/officeDocument/2006/relationships/hyperlink" Target="http://rtf.nwcouncil.org/meetings/" TargetMode="External"/><Relationship Id="rId48" Type="http://schemas.openxmlformats.org/officeDocument/2006/relationships/hyperlink" Target="http://rtf.nwcouncil.org/measures/measure.asp?id=160" TargetMode="External"/><Relationship Id="rId64" Type="http://schemas.openxmlformats.org/officeDocument/2006/relationships/hyperlink" Target="http://rtf.nwcouncil.org/measures/measure.asp?id=163" TargetMode="External"/><Relationship Id="rId69" Type="http://schemas.openxmlformats.org/officeDocument/2006/relationships/hyperlink" Target="http://rtf.nwcouncil.org/meetings/2011/0830" TargetMode="External"/><Relationship Id="rId113" Type="http://schemas.openxmlformats.org/officeDocument/2006/relationships/hyperlink" Target="http://rtf.nwcouncil.org/meetings/2011/05" TargetMode="External"/><Relationship Id="rId118" Type="http://schemas.openxmlformats.org/officeDocument/2006/relationships/hyperlink" Target="http://rtf.nwcouncil.org/measures/measure.asp?id=125" TargetMode="External"/><Relationship Id="rId134" Type="http://schemas.openxmlformats.org/officeDocument/2006/relationships/hyperlink" Target="http://rtf.nwcouncil.org/measures/measure.asp?id=172" TargetMode="External"/><Relationship Id="rId139" Type="http://schemas.openxmlformats.org/officeDocument/2006/relationships/hyperlink" Target="http://rtf.nwcouncil.org/meetings/2011/05" TargetMode="External"/><Relationship Id="rId80" Type="http://schemas.openxmlformats.org/officeDocument/2006/relationships/hyperlink" Target="http://rtf.nwcouncil.org/measures/measure.asp?id=111" TargetMode="External"/><Relationship Id="rId85" Type="http://schemas.openxmlformats.org/officeDocument/2006/relationships/hyperlink" Target="http://rtf.nwcouncil.org/meetings/2013/01" TargetMode="External"/><Relationship Id="rId150" Type="http://schemas.openxmlformats.org/officeDocument/2006/relationships/hyperlink" Target="http://rtf.nwcouncil.org/measures/measure.asp?id=139" TargetMode="External"/><Relationship Id="rId155" Type="http://schemas.openxmlformats.org/officeDocument/2006/relationships/hyperlink" Target="http://rtf.nwcouncil.org/meetings/2012/09" TargetMode="External"/><Relationship Id="rId171" Type="http://schemas.openxmlformats.org/officeDocument/2006/relationships/hyperlink" Target="http://rtf.nwcouncil.org/meetings/2012/09" TargetMode="External"/><Relationship Id="rId176" Type="http://schemas.openxmlformats.org/officeDocument/2006/relationships/hyperlink" Target="http://rtf.nwcouncil.org/measures/measure.asp?id=182" TargetMode="External"/><Relationship Id="rId192" Type="http://schemas.openxmlformats.org/officeDocument/2006/relationships/hyperlink" Target="http://rtf.nwcouncil.org/measures/measure.asp?id=150" TargetMode="External"/><Relationship Id="rId197" Type="http://schemas.openxmlformats.org/officeDocument/2006/relationships/hyperlink" Target="http://rtf.nwcouncil.org/meetings/2011/11" TargetMode="External"/><Relationship Id="rId12" Type="http://schemas.openxmlformats.org/officeDocument/2006/relationships/hyperlink" Target="http://rtf.nwcouncil.org/measures/measure.asp?id=89" TargetMode="External"/><Relationship Id="rId17" Type="http://schemas.openxmlformats.org/officeDocument/2006/relationships/hyperlink" Target="http://rtf.nwcouncil.org/meetings/2012/10" TargetMode="External"/><Relationship Id="rId33" Type="http://schemas.openxmlformats.org/officeDocument/2006/relationships/hyperlink" Target="http://rtf.nwcouncil.org/meetings/2013/01" TargetMode="External"/><Relationship Id="rId38" Type="http://schemas.openxmlformats.org/officeDocument/2006/relationships/hyperlink" Target="http://rtf.nwcouncil.org/measures/measure.asp?id=102" TargetMode="External"/><Relationship Id="rId59" Type="http://schemas.openxmlformats.org/officeDocument/2006/relationships/hyperlink" Target="http://rtf.nwcouncil.org/meetings/2012/12" TargetMode="External"/><Relationship Id="rId103" Type="http://schemas.openxmlformats.org/officeDocument/2006/relationships/hyperlink" Target="http://rtf.nwcouncil.org/meetings/" TargetMode="External"/><Relationship Id="rId108" Type="http://schemas.openxmlformats.org/officeDocument/2006/relationships/hyperlink" Target="http://rtf.nwcouncil.org/measures/measure.asp?id=120" TargetMode="External"/><Relationship Id="rId124" Type="http://schemas.openxmlformats.org/officeDocument/2006/relationships/hyperlink" Target="http://rtf.nwcouncil.org/measures/measure.asp?id=127" TargetMode="External"/><Relationship Id="rId129" Type="http://schemas.openxmlformats.org/officeDocument/2006/relationships/hyperlink" Target="http://rtf.nwcouncil.org/meetings/2012/10" TargetMode="External"/><Relationship Id="rId54" Type="http://schemas.openxmlformats.org/officeDocument/2006/relationships/hyperlink" Target="http://rtf.nwcouncil.org/measures/measure.asp?id=106" TargetMode="External"/><Relationship Id="rId70" Type="http://schemas.openxmlformats.org/officeDocument/2006/relationships/hyperlink" Target="http://rtf.nwcouncil.org/measures/measure.asp?id=166" TargetMode="External"/><Relationship Id="rId75" Type="http://schemas.openxmlformats.org/officeDocument/2006/relationships/hyperlink" Target="http://rtf.nwcouncil.org/meetings/2013/01" TargetMode="External"/><Relationship Id="rId91" Type="http://schemas.openxmlformats.org/officeDocument/2006/relationships/hyperlink" Target="http://rtf.nwcouncil.org/meetings/2011/1004" TargetMode="External"/><Relationship Id="rId96" Type="http://schemas.openxmlformats.org/officeDocument/2006/relationships/hyperlink" Target="http://rtf.nwcouncil.org/measures/measure.asp?id=171" TargetMode="External"/><Relationship Id="rId140" Type="http://schemas.openxmlformats.org/officeDocument/2006/relationships/hyperlink" Target="http://rtf.nwcouncil.org/measures/measure.asp?id=133" TargetMode="External"/><Relationship Id="rId145" Type="http://schemas.openxmlformats.org/officeDocument/2006/relationships/hyperlink" Target="http://rtf.nwcouncil.org/meetings/2012/11" TargetMode="External"/><Relationship Id="rId161" Type="http://schemas.openxmlformats.org/officeDocument/2006/relationships/hyperlink" Target="http://rtf.nwcouncil.org/meetings/2012/05" TargetMode="External"/><Relationship Id="rId166" Type="http://schemas.openxmlformats.org/officeDocument/2006/relationships/hyperlink" Target="http://rtf.nwcouncil.org/measures/measure.asp?id=143" TargetMode="External"/><Relationship Id="rId182" Type="http://schemas.openxmlformats.org/officeDocument/2006/relationships/hyperlink" Target="http://rtf.nwcouncil.org/measures/measure.asp?id=188" TargetMode="External"/><Relationship Id="rId187" Type="http://schemas.openxmlformats.org/officeDocument/2006/relationships/hyperlink" Target="http://rtf.nwcouncil.org/meetings/2011/0628" TargetMode="External"/><Relationship Id="rId1" Type="http://schemas.openxmlformats.org/officeDocument/2006/relationships/pivotTable" Target="../pivotTables/pivotTable1.xml"/><Relationship Id="rId6" Type="http://schemas.openxmlformats.org/officeDocument/2006/relationships/hyperlink" Target="http://rtf.nwcouncil.org/measures/measure.asp?id=86" TargetMode="External"/><Relationship Id="rId23" Type="http://schemas.openxmlformats.org/officeDocument/2006/relationships/hyperlink" Target="http://rtf.nwcouncil.org/meetings/2013/01" TargetMode="External"/><Relationship Id="rId28" Type="http://schemas.openxmlformats.org/officeDocument/2006/relationships/hyperlink" Target="http://rtf.nwcouncil.org/measures/measure.asp?id=97" TargetMode="External"/><Relationship Id="rId49" Type="http://schemas.openxmlformats.org/officeDocument/2006/relationships/hyperlink" Target="http://rtf.nwcouncil.org/meetings/2012/12" TargetMode="External"/><Relationship Id="rId114" Type="http://schemas.openxmlformats.org/officeDocument/2006/relationships/hyperlink" Target="http://rtf.nwcouncil.org/measures/measure.asp?id=123" TargetMode="External"/><Relationship Id="rId119" Type="http://schemas.openxmlformats.org/officeDocument/2006/relationships/hyperlink" Target="http://rtf.nwcouncil.org/meetings/2012/09" TargetMode="External"/><Relationship Id="rId44" Type="http://schemas.openxmlformats.org/officeDocument/2006/relationships/hyperlink" Target="http://rtf.nwcouncil.org/measures/measure.asp?id=158" TargetMode="External"/><Relationship Id="rId60" Type="http://schemas.openxmlformats.org/officeDocument/2006/relationships/hyperlink" Target="http://rtf.nwcouncil.org/measures/measure.asp?id=162" TargetMode="External"/><Relationship Id="rId65" Type="http://schemas.openxmlformats.org/officeDocument/2006/relationships/hyperlink" Target="http://rtf.nwcouncil.org/meetings/2012/10" TargetMode="External"/><Relationship Id="rId81" Type="http://schemas.openxmlformats.org/officeDocument/2006/relationships/hyperlink" Target="http://rtf.nwcouncil.org/meetings/2012/12" TargetMode="External"/><Relationship Id="rId86" Type="http://schemas.openxmlformats.org/officeDocument/2006/relationships/hyperlink" Target="http://rtf.nwcouncil.org/measures/measure.asp?id=112" TargetMode="External"/><Relationship Id="rId130" Type="http://schemas.openxmlformats.org/officeDocument/2006/relationships/hyperlink" Target="http://rtf.nwcouncil.org/measures/measure.asp?id=130" TargetMode="External"/><Relationship Id="rId135" Type="http://schemas.openxmlformats.org/officeDocument/2006/relationships/hyperlink" Target="http://rtf.nwcouncil.org/meetings/" TargetMode="External"/><Relationship Id="rId151" Type="http://schemas.openxmlformats.org/officeDocument/2006/relationships/hyperlink" Target="http://rtf.nwcouncil.org/meetings/2012/12" TargetMode="External"/><Relationship Id="rId156" Type="http://schemas.openxmlformats.org/officeDocument/2006/relationships/hyperlink" Target="http://rtf.nwcouncil.org/measures/measure.asp?id=193" TargetMode="External"/><Relationship Id="rId177" Type="http://schemas.openxmlformats.org/officeDocument/2006/relationships/hyperlink" Target="http://rtf.nwcouncil.org/meetings/2011/11" TargetMode="External"/><Relationship Id="rId198" Type="http://schemas.openxmlformats.org/officeDocument/2006/relationships/hyperlink" Target="http://rtf.nwcouncil.org/measures/measure.asp?id=153" TargetMode="External"/><Relationship Id="rId172" Type="http://schemas.openxmlformats.org/officeDocument/2006/relationships/hyperlink" Target="http://rtf.nwcouncil.org/measures/measure.asp?id=154" TargetMode="External"/><Relationship Id="rId193" Type="http://schemas.openxmlformats.org/officeDocument/2006/relationships/hyperlink" Target="http://rtf.nwcouncil.org/meetings/2012/07" TargetMode="External"/><Relationship Id="rId13" Type="http://schemas.openxmlformats.org/officeDocument/2006/relationships/hyperlink" Target="http://rtf.nwcouncil.org/meetings/2012/10" TargetMode="External"/><Relationship Id="rId18" Type="http://schemas.openxmlformats.org/officeDocument/2006/relationships/hyperlink" Target="http://rtf.nwcouncil.org/measures/measure.asp?id=196" TargetMode="External"/><Relationship Id="rId39" Type="http://schemas.openxmlformats.org/officeDocument/2006/relationships/hyperlink" Target="http://rtf.nwcouncil.org/meetings/2012/10" TargetMode="External"/><Relationship Id="rId109" Type="http://schemas.openxmlformats.org/officeDocument/2006/relationships/hyperlink" Target="http://rtf.nwcouncil.org/meetings/2012/11" TargetMode="External"/><Relationship Id="rId34" Type="http://schemas.openxmlformats.org/officeDocument/2006/relationships/hyperlink" Target="http://rtf.nwcouncil.org/measures/measure.asp?id=100" TargetMode="External"/><Relationship Id="rId50" Type="http://schemas.openxmlformats.org/officeDocument/2006/relationships/hyperlink" Target="http://rtf.nwcouncil.org/measures/measure.asp?id=105" TargetMode="External"/><Relationship Id="rId55" Type="http://schemas.openxmlformats.org/officeDocument/2006/relationships/hyperlink" Target="http://rtf.nwcouncil.org/meetings/2012/04" TargetMode="External"/><Relationship Id="rId76" Type="http://schemas.openxmlformats.org/officeDocument/2006/relationships/hyperlink" Target="http://rtf.nwcouncil.org/measures/measure.asp?id=167" TargetMode="External"/><Relationship Id="rId97" Type="http://schemas.openxmlformats.org/officeDocument/2006/relationships/hyperlink" Target="http://rtf.nwcouncil.org/meetings/" TargetMode="External"/><Relationship Id="rId104" Type="http://schemas.openxmlformats.org/officeDocument/2006/relationships/hyperlink" Target="http://rtf.nwcouncil.org/measures/measure.asp?id=118" TargetMode="External"/><Relationship Id="rId120" Type="http://schemas.openxmlformats.org/officeDocument/2006/relationships/hyperlink" Target="http://rtf.nwcouncil.org/measures/measure.asp?id=176" TargetMode="External"/><Relationship Id="rId125" Type="http://schemas.openxmlformats.org/officeDocument/2006/relationships/hyperlink" Target="http://rtf.nwcouncil.org/meetings/2012/12" TargetMode="External"/><Relationship Id="rId141" Type="http://schemas.openxmlformats.org/officeDocument/2006/relationships/hyperlink" Target="http://rtf.nwcouncil.org/meetings/2011/1004" TargetMode="External"/><Relationship Id="rId146" Type="http://schemas.openxmlformats.org/officeDocument/2006/relationships/hyperlink" Target="http://rtf.nwcouncil.org/measures/measure.asp?id=137" TargetMode="External"/><Relationship Id="rId167" Type="http://schemas.openxmlformats.org/officeDocument/2006/relationships/hyperlink" Target="http://rtf.nwcouncil.org/meetings/2012/12" TargetMode="External"/><Relationship Id="rId188" Type="http://schemas.openxmlformats.org/officeDocument/2006/relationships/hyperlink" Target="http://rtf.nwcouncil.org/measures/measure.asp?id=174" TargetMode="External"/><Relationship Id="rId7" Type="http://schemas.openxmlformats.org/officeDocument/2006/relationships/hyperlink" Target="http://rtf.nwcouncil.org/meetings/2012/09" TargetMode="External"/><Relationship Id="rId71" Type="http://schemas.openxmlformats.org/officeDocument/2006/relationships/hyperlink" Target="http://rtf.nwcouncil.org/meetings/2013/01" TargetMode="External"/><Relationship Id="rId92" Type="http://schemas.openxmlformats.org/officeDocument/2006/relationships/hyperlink" Target="http://rtf.nwcouncil.org/measures/measure.asp?id=183" TargetMode="External"/><Relationship Id="rId162" Type="http://schemas.openxmlformats.org/officeDocument/2006/relationships/hyperlink" Target="http://rtf.nwcouncil.org/measures/measure.asp?id=198" TargetMode="External"/><Relationship Id="rId183" Type="http://schemas.openxmlformats.org/officeDocument/2006/relationships/hyperlink" Target="http://rtf.nwcouncil.org/meetings/2012/05" TargetMode="External"/><Relationship Id="rId2" Type="http://schemas.openxmlformats.org/officeDocument/2006/relationships/hyperlink" Target="http://rtf.nwcouncil.org/measures/measure.asp?id=84" TargetMode="External"/><Relationship Id="rId29" Type="http://schemas.openxmlformats.org/officeDocument/2006/relationships/hyperlink" Target="http://rtf.nwcouncil.org/meetings/2012/10" TargetMode="External"/><Relationship Id="rId24" Type="http://schemas.openxmlformats.org/officeDocument/2006/relationships/hyperlink" Target="http://rtf.nwcouncil.org/measures/measure.asp?id=94" TargetMode="External"/><Relationship Id="rId40" Type="http://schemas.openxmlformats.org/officeDocument/2006/relationships/hyperlink" Target="http://rtf.nwcouncil.org/measures/measure.asp?id=103" TargetMode="External"/><Relationship Id="rId45" Type="http://schemas.openxmlformats.org/officeDocument/2006/relationships/hyperlink" Target="http://rtf.nwcouncil.org/meetings/2012/04" TargetMode="External"/><Relationship Id="rId66" Type="http://schemas.openxmlformats.org/officeDocument/2006/relationships/hyperlink" Target="http://rtf.nwcouncil.org/measures/measure.asp?id=164" TargetMode="External"/><Relationship Id="rId87" Type="http://schemas.openxmlformats.org/officeDocument/2006/relationships/hyperlink" Target="http://rtf.nwcouncil.org/meetings/2012/07" TargetMode="External"/><Relationship Id="rId110" Type="http://schemas.openxmlformats.org/officeDocument/2006/relationships/hyperlink" Target="http://rtf.nwcouncil.org/measures/measure.asp?id=121" TargetMode="External"/><Relationship Id="rId115" Type="http://schemas.openxmlformats.org/officeDocument/2006/relationships/hyperlink" Target="http://rtf.nwcouncil.org/meetings/" TargetMode="External"/><Relationship Id="rId131" Type="http://schemas.openxmlformats.org/officeDocument/2006/relationships/hyperlink" Target="http://rtf.nwcouncil.org/meetings/2013/01" TargetMode="External"/><Relationship Id="rId136" Type="http://schemas.openxmlformats.org/officeDocument/2006/relationships/hyperlink" Target="http://rtf.nwcouncil.org/measures/measure.asp?id=131" TargetMode="External"/><Relationship Id="rId157" Type="http://schemas.openxmlformats.org/officeDocument/2006/relationships/hyperlink" Target="http://rtf.nwcouncil.org/meetings/2012/09" TargetMode="External"/><Relationship Id="rId178" Type="http://schemas.openxmlformats.org/officeDocument/2006/relationships/hyperlink" Target="http://rtf.nwcouncil.org/measures/measure.asp?id=147" TargetMode="External"/><Relationship Id="rId61" Type="http://schemas.openxmlformats.org/officeDocument/2006/relationships/hyperlink" Target="http://rtf.nwcouncil.org/meetings/2012/10" TargetMode="External"/><Relationship Id="rId82" Type="http://schemas.openxmlformats.org/officeDocument/2006/relationships/hyperlink" Target="http://rtf.nwcouncil.org/measures/measure.asp?id=169" TargetMode="External"/><Relationship Id="rId152" Type="http://schemas.openxmlformats.org/officeDocument/2006/relationships/hyperlink" Target="http://rtf.nwcouncil.org/measures/measure.asp?id=140" TargetMode="External"/><Relationship Id="rId173" Type="http://schemas.openxmlformats.org/officeDocument/2006/relationships/hyperlink" Target="http://rtf.nwcouncil.org/meetings/2010/12" TargetMode="External"/><Relationship Id="rId194" Type="http://schemas.openxmlformats.org/officeDocument/2006/relationships/hyperlink" Target="http://rtf.nwcouncil.org/measures/measure.asp?id=151" TargetMode="External"/><Relationship Id="rId199" Type="http://schemas.openxmlformats.org/officeDocument/2006/relationships/hyperlink" Target="http://rtf.nwcouncil.org/meetings/2012/03" TargetMode="External"/><Relationship Id="rId19" Type="http://schemas.openxmlformats.org/officeDocument/2006/relationships/hyperlink" Target="http://rtf.nwcouncil.org/meetings/2012/10" TargetMode="External"/><Relationship Id="rId14" Type="http://schemas.openxmlformats.org/officeDocument/2006/relationships/hyperlink" Target="http://rtf.nwcouncil.org/measures/measure.asp?id=90" TargetMode="External"/><Relationship Id="rId30" Type="http://schemas.openxmlformats.org/officeDocument/2006/relationships/hyperlink" Target="http://rtf.nwcouncil.org/measures/measure.asp?id=98" TargetMode="External"/><Relationship Id="rId35" Type="http://schemas.openxmlformats.org/officeDocument/2006/relationships/hyperlink" Target="http://rtf.nwcouncil.org/meetings/2012/12" TargetMode="External"/><Relationship Id="rId56" Type="http://schemas.openxmlformats.org/officeDocument/2006/relationships/hyperlink" Target="http://rtf.nwcouncil.org/measures/measure.asp?id=161" TargetMode="External"/><Relationship Id="rId77" Type="http://schemas.openxmlformats.org/officeDocument/2006/relationships/hyperlink" Target="http://rtf.nwcouncil.org/meetings/2013/01" TargetMode="External"/><Relationship Id="rId100" Type="http://schemas.openxmlformats.org/officeDocument/2006/relationships/hyperlink" Target="http://rtf.nwcouncil.org/measures/measure.asp?id=116" TargetMode="External"/><Relationship Id="rId105" Type="http://schemas.openxmlformats.org/officeDocument/2006/relationships/hyperlink" Target="http://rtf.nwcouncil.org/meetings/2012/11" TargetMode="External"/><Relationship Id="rId126" Type="http://schemas.openxmlformats.org/officeDocument/2006/relationships/hyperlink" Target="http://rtf.nwcouncil.org/measures/measure.asp?id=128" TargetMode="External"/><Relationship Id="rId147" Type="http://schemas.openxmlformats.org/officeDocument/2006/relationships/hyperlink" Target="http://rtf.nwcouncil.org/meetings/2012/11" TargetMode="External"/><Relationship Id="rId168" Type="http://schemas.openxmlformats.org/officeDocument/2006/relationships/hyperlink" Target="http://rtf.nwcouncil.org/measures/measure.asp?id=144" TargetMode="External"/><Relationship Id="rId8" Type="http://schemas.openxmlformats.org/officeDocument/2006/relationships/hyperlink" Target="http://rtf.nwcouncil.org/measures/measure.asp?id=87" TargetMode="External"/><Relationship Id="rId51" Type="http://schemas.openxmlformats.org/officeDocument/2006/relationships/hyperlink" Target="http://rtf.nwcouncil.org/meetings/2013/01" TargetMode="External"/><Relationship Id="rId72" Type="http://schemas.openxmlformats.org/officeDocument/2006/relationships/hyperlink" Target="http://rtf.nwcouncil.org/measures/measure.asp?id=109" TargetMode="External"/><Relationship Id="rId93" Type="http://schemas.openxmlformats.org/officeDocument/2006/relationships/hyperlink" Target="http://rtf.nwcouncil.org/meetings/" TargetMode="External"/><Relationship Id="rId98" Type="http://schemas.openxmlformats.org/officeDocument/2006/relationships/hyperlink" Target="http://rtf.nwcouncil.org/measures/measure.asp?id=115" TargetMode="External"/><Relationship Id="rId121" Type="http://schemas.openxmlformats.org/officeDocument/2006/relationships/hyperlink" Target="http://rtf.nwcouncil.org/meetings/2012/02" TargetMode="External"/><Relationship Id="rId142" Type="http://schemas.openxmlformats.org/officeDocument/2006/relationships/hyperlink" Target="http://rtf.nwcouncil.org/measures/measure.asp?id=135" TargetMode="External"/><Relationship Id="rId163" Type="http://schemas.openxmlformats.org/officeDocument/2006/relationships/hyperlink" Target="http://rtf.nwcouncil.org/meetings/2013/02" TargetMode="External"/><Relationship Id="rId184" Type="http://schemas.openxmlformats.org/officeDocument/2006/relationships/hyperlink" Target="http://rtf.nwcouncil.org/measures/measure.asp?id=148" TargetMode="External"/><Relationship Id="rId189" Type="http://schemas.openxmlformats.org/officeDocument/2006/relationships/hyperlink" Target="http://rtf.nwcouncil.org/meetings/2011/0301" TargetMode="External"/><Relationship Id="rId3" Type="http://schemas.openxmlformats.org/officeDocument/2006/relationships/hyperlink" Target="http://rtf.nwcouncil.org/meetings/2012/09" TargetMode="External"/><Relationship Id="rId25" Type="http://schemas.openxmlformats.org/officeDocument/2006/relationships/hyperlink" Target="http://rtf.nwcouncil.org/meetings/2012/10" TargetMode="External"/><Relationship Id="rId46" Type="http://schemas.openxmlformats.org/officeDocument/2006/relationships/hyperlink" Target="http://rtf.nwcouncil.org/measures/measure.asp?id=159" TargetMode="External"/><Relationship Id="rId67" Type="http://schemas.openxmlformats.org/officeDocument/2006/relationships/hyperlink" Target="http://rtf.nwcouncil.org/meetings/2012/10" TargetMode="External"/><Relationship Id="rId116" Type="http://schemas.openxmlformats.org/officeDocument/2006/relationships/hyperlink" Target="http://rtf.nwcouncil.org/measures/measure.asp?id=124" TargetMode="External"/><Relationship Id="rId137" Type="http://schemas.openxmlformats.org/officeDocument/2006/relationships/hyperlink" Target="http://rtf.nwcouncil.org/meetings/2012/04" TargetMode="External"/><Relationship Id="rId158" Type="http://schemas.openxmlformats.org/officeDocument/2006/relationships/hyperlink" Target="http://rtf.nwcouncil.org/measures/measure.asp?id=141" TargetMode="External"/><Relationship Id="rId20" Type="http://schemas.openxmlformats.org/officeDocument/2006/relationships/hyperlink" Target="http://rtf.nwcouncil.org/measures/measure.asp?id=92" TargetMode="External"/><Relationship Id="rId41" Type="http://schemas.openxmlformats.org/officeDocument/2006/relationships/hyperlink" Target="http://rtf.nwcouncil.org/meetings/2012/10" TargetMode="External"/><Relationship Id="rId62" Type="http://schemas.openxmlformats.org/officeDocument/2006/relationships/hyperlink" Target="http://rtf.nwcouncil.org/measures/measure.asp?id=108" TargetMode="External"/><Relationship Id="rId83" Type="http://schemas.openxmlformats.org/officeDocument/2006/relationships/hyperlink" Target="http://rtf.nwcouncil.org/meetings/2012/12" TargetMode="External"/><Relationship Id="rId88" Type="http://schemas.openxmlformats.org/officeDocument/2006/relationships/hyperlink" Target="http://rtf.nwcouncil.org/measures/measure.asp?id=95" TargetMode="External"/><Relationship Id="rId111" Type="http://schemas.openxmlformats.org/officeDocument/2006/relationships/hyperlink" Target="http://rtf.nwcouncil.org/meetings/2012/12" TargetMode="External"/><Relationship Id="rId132" Type="http://schemas.openxmlformats.org/officeDocument/2006/relationships/hyperlink" Target="http://rtf.nwcouncil.org/measures/measure.asp?id=200" TargetMode="External"/><Relationship Id="rId153" Type="http://schemas.openxmlformats.org/officeDocument/2006/relationships/hyperlink" Target="http://rtf.nwcouncil.org/meetings/2012/05" TargetMode="External"/><Relationship Id="rId174" Type="http://schemas.openxmlformats.org/officeDocument/2006/relationships/hyperlink" Target="http://rtf.nwcouncil.org/measures/measure.asp?id=146" TargetMode="External"/><Relationship Id="rId179" Type="http://schemas.openxmlformats.org/officeDocument/2006/relationships/hyperlink" Target="http://rtf.nwcouncil.org/meetings/2010/0825" TargetMode="External"/><Relationship Id="rId195" Type="http://schemas.openxmlformats.org/officeDocument/2006/relationships/hyperlink" Target="http://rtf.nwcouncil.org/meetings/2012/03" TargetMode="External"/><Relationship Id="rId190" Type="http://schemas.openxmlformats.org/officeDocument/2006/relationships/hyperlink" Target="http://rtf.nwcouncil.org/measures/measure.asp?id=149" TargetMode="External"/><Relationship Id="rId15" Type="http://schemas.openxmlformats.org/officeDocument/2006/relationships/hyperlink" Target="http://rtf.nwcouncil.org/meetings/2012/10" TargetMode="External"/><Relationship Id="rId36" Type="http://schemas.openxmlformats.org/officeDocument/2006/relationships/hyperlink" Target="http://rtf.nwcouncil.org/measures/measure.asp?id=101" TargetMode="External"/><Relationship Id="rId57" Type="http://schemas.openxmlformats.org/officeDocument/2006/relationships/hyperlink" Target="http://rtf.nwcouncil.org/meetings/2012/12" TargetMode="External"/><Relationship Id="rId106" Type="http://schemas.openxmlformats.org/officeDocument/2006/relationships/hyperlink" Target="http://rtf.nwcouncil.org/measures/measure.asp?id=119" TargetMode="External"/><Relationship Id="rId127" Type="http://schemas.openxmlformats.org/officeDocument/2006/relationships/hyperlink" Target="http://rtf.nwcouncil.org/meetings/2012/05" TargetMode="External"/><Relationship Id="rId10" Type="http://schemas.openxmlformats.org/officeDocument/2006/relationships/hyperlink" Target="http://rtf.nwcouncil.org/measures/measure.asp?id=88" TargetMode="External"/><Relationship Id="rId31" Type="http://schemas.openxmlformats.org/officeDocument/2006/relationships/hyperlink" Target="http://rtf.nwcouncil.org/meetings/2012/10" TargetMode="External"/><Relationship Id="rId52" Type="http://schemas.openxmlformats.org/officeDocument/2006/relationships/hyperlink" Target="http://rtf.nwcouncil.org/measures/measure.asp?id=104" TargetMode="External"/><Relationship Id="rId73" Type="http://schemas.openxmlformats.org/officeDocument/2006/relationships/hyperlink" Target="http://rtf.nwcouncil.org/meetings/2013/01" TargetMode="External"/><Relationship Id="rId78" Type="http://schemas.openxmlformats.org/officeDocument/2006/relationships/hyperlink" Target="http://rtf.nwcouncil.org/measures/measure.asp?id=168" TargetMode="External"/><Relationship Id="rId94" Type="http://schemas.openxmlformats.org/officeDocument/2006/relationships/hyperlink" Target="http://rtf.nwcouncil.org/measures/measure.asp?id=114" TargetMode="External"/><Relationship Id="rId99" Type="http://schemas.openxmlformats.org/officeDocument/2006/relationships/hyperlink" Target="http://rtf.nwcouncil.org/meetings/2013/01" TargetMode="External"/><Relationship Id="rId101" Type="http://schemas.openxmlformats.org/officeDocument/2006/relationships/hyperlink" Target="http://rtf.nwcouncil.org/meetings/2011/02" TargetMode="External"/><Relationship Id="rId122" Type="http://schemas.openxmlformats.org/officeDocument/2006/relationships/hyperlink" Target="http://rtf.nwcouncil.org/measures/measure.asp?id=126" TargetMode="External"/><Relationship Id="rId143" Type="http://schemas.openxmlformats.org/officeDocument/2006/relationships/hyperlink" Target="http://rtf.nwcouncil.org/meetings/2012/10" TargetMode="External"/><Relationship Id="rId148" Type="http://schemas.openxmlformats.org/officeDocument/2006/relationships/hyperlink" Target="http://rtf.nwcouncil.org/measures/measure.asp?id=138" TargetMode="External"/><Relationship Id="rId164" Type="http://schemas.openxmlformats.org/officeDocument/2006/relationships/hyperlink" Target="http://rtf.nwcouncil.org/measures/measure.asp?id=142" TargetMode="External"/><Relationship Id="rId169" Type="http://schemas.openxmlformats.org/officeDocument/2006/relationships/hyperlink" Target="http://rtf.nwcouncil.org/meetings/2013/01" TargetMode="External"/><Relationship Id="rId185" Type="http://schemas.openxmlformats.org/officeDocument/2006/relationships/hyperlink" Target="http://rtf.nwcouncil.org/meetings/2011/02" TargetMode="External"/><Relationship Id="rId4" Type="http://schemas.openxmlformats.org/officeDocument/2006/relationships/hyperlink" Target="http://rtf.nwcouncil.org/measures/measure.asp?id=85" TargetMode="External"/><Relationship Id="rId9" Type="http://schemas.openxmlformats.org/officeDocument/2006/relationships/hyperlink" Target="http://rtf.nwcouncil.org/meetings/2012/10" TargetMode="External"/><Relationship Id="rId180" Type="http://schemas.openxmlformats.org/officeDocument/2006/relationships/hyperlink" Target="http://rtf.nwcouncil.org/measures/measure.asp?id=155" TargetMode="External"/><Relationship Id="rId26" Type="http://schemas.openxmlformats.org/officeDocument/2006/relationships/hyperlink" Target="http://rtf.nwcouncil.org/measures/measure.asp?id=96" TargetMode="External"/><Relationship Id="rId47" Type="http://schemas.openxmlformats.org/officeDocument/2006/relationships/hyperlink" Target="http://rtf.nwcouncil.org/meetings/2012/12" TargetMode="External"/><Relationship Id="rId68" Type="http://schemas.openxmlformats.org/officeDocument/2006/relationships/hyperlink" Target="http://rtf.nwcouncil.org/measures/measure.asp?id=165" TargetMode="External"/><Relationship Id="rId89" Type="http://schemas.openxmlformats.org/officeDocument/2006/relationships/hyperlink" Target="http://rtf.nwcouncil.org/meetings/2011/0628" TargetMode="External"/><Relationship Id="rId112" Type="http://schemas.openxmlformats.org/officeDocument/2006/relationships/hyperlink" Target="http://rtf.nwcouncil.org/measures/measure.asp?id=122" TargetMode="External"/><Relationship Id="rId133" Type="http://schemas.openxmlformats.org/officeDocument/2006/relationships/hyperlink" Target="http://rtf.nwcouncil.org/meetings/2013/01" TargetMode="External"/><Relationship Id="rId154" Type="http://schemas.openxmlformats.org/officeDocument/2006/relationships/hyperlink" Target="http://rtf.nwcouncil.org/measures/measure.asp?id=194" TargetMode="External"/><Relationship Id="rId175" Type="http://schemas.openxmlformats.org/officeDocument/2006/relationships/hyperlink" Target="http://rtf.nwcouncil.org/meetings/2011/11" TargetMode="External"/></Relationships>
</file>

<file path=xl/worksheets/sheet1.xml><?xml version="1.0" encoding="utf-8"?>
<worksheet xmlns="http://schemas.openxmlformats.org/spreadsheetml/2006/main" xmlns:r="http://schemas.openxmlformats.org/officeDocument/2006/relationships">
  <sheetPr codeName="Sheet1"/>
  <dimension ref="B1:C7"/>
  <sheetViews>
    <sheetView showGridLines="0" workbookViewId="0">
      <selection activeCell="C3" sqref="C3"/>
    </sheetView>
  </sheetViews>
  <sheetFormatPr defaultRowHeight="15"/>
  <cols>
    <col min="1" max="1" width="5" customWidth="1"/>
    <col min="2" max="2" width="36.28515625" customWidth="1"/>
    <col min="3" max="3" width="66.85546875" customWidth="1"/>
  </cols>
  <sheetData>
    <row r="1" spans="2:3" ht="15.75" thickBot="1"/>
    <row r="2" spans="2:3" ht="15.75" thickBot="1">
      <c r="B2" s="17" t="s">
        <v>28</v>
      </c>
      <c r="C2" s="16" t="s">
        <v>17</v>
      </c>
    </row>
    <row r="3" spans="2:3" ht="31.5">
      <c r="B3" s="20" t="s">
        <v>20</v>
      </c>
      <c r="C3" s="18"/>
    </row>
    <row r="4" spans="2:3" ht="31.5">
      <c r="B4" s="21" t="s">
        <v>22</v>
      </c>
      <c r="C4" s="6"/>
    </row>
    <row r="5" spans="2:3" ht="57.75" customHeight="1">
      <c r="B5" s="21" t="s">
        <v>21</v>
      </c>
      <c r="C5" s="6"/>
    </row>
    <row r="6" spans="2:3" ht="29.25" customHeight="1" thickBot="1">
      <c r="B6" s="22" t="s">
        <v>31</v>
      </c>
      <c r="C6" s="7"/>
    </row>
    <row r="7" spans="2:3" ht="51"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U175"/>
  <sheetViews>
    <sheetView showGridLines="0" zoomScaleNormal="100" workbookViewId="0">
      <selection activeCell="N66" sqref="N66"/>
    </sheetView>
  </sheetViews>
  <sheetFormatPr defaultRowHeight="15"/>
  <cols>
    <col min="1" max="1" width="10.7109375" bestFit="1" customWidth="1"/>
    <col min="2" max="2" width="68.140625" bestFit="1" customWidth="1"/>
    <col min="3" max="3" width="14.5703125" bestFit="1" customWidth="1"/>
    <col min="4" max="4" width="32.140625" customWidth="1"/>
    <col min="5" max="6" width="10.42578125" customWidth="1"/>
    <col min="7" max="7" width="16.140625" customWidth="1"/>
    <col min="8" max="8" width="9.7109375" bestFit="1" customWidth="1"/>
    <col min="9" max="9" width="9" bestFit="1" customWidth="1"/>
    <col min="10" max="10" width="9.5703125" customWidth="1"/>
    <col min="11" max="11" width="10.140625" customWidth="1"/>
    <col min="12" max="12" width="10.28515625" customWidth="1"/>
    <col min="13" max="13" width="10.5703125" bestFit="1" customWidth="1"/>
    <col min="14" max="14" width="20.42578125" customWidth="1"/>
    <col min="15" max="15" width="20.5703125" customWidth="1"/>
    <col min="16" max="16" width="18.42578125" bestFit="1" customWidth="1"/>
    <col min="17" max="17" width="14.85546875" customWidth="1"/>
    <col min="18" max="18" width="14.7109375" customWidth="1"/>
    <col min="19" max="19" width="14.42578125" customWidth="1"/>
    <col min="20" max="20" width="15.42578125" customWidth="1"/>
    <col min="28" max="32" width="11.42578125" customWidth="1"/>
  </cols>
  <sheetData>
    <row r="1" spans="2:9">
      <c r="B1" s="233" t="s">
        <v>97</v>
      </c>
      <c r="C1" s="234"/>
      <c r="D1" s="234"/>
      <c r="E1" s="234"/>
      <c r="F1" s="234"/>
      <c r="G1" s="234"/>
      <c r="H1" s="234"/>
      <c r="I1" s="235"/>
    </row>
    <row r="2" spans="2:9" ht="50.25" customHeight="1" thickBot="1">
      <c r="B2" s="236" t="s">
        <v>287</v>
      </c>
      <c r="C2" s="237"/>
      <c r="D2" s="237"/>
      <c r="E2" s="237"/>
      <c r="F2" s="237"/>
      <c r="G2" s="237"/>
      <c r="H2" s="237"/>
      <c r="I2" s="238"/>
    </row>
    <row r="3" spans="2:9" ht="15.75" thickBot="1"/>
    <row r="4" spans="2:9" ht="15.75" thickBot="1">
      <c r="B4" s="89" t="s">
        <v>87</v>
      </c>
    </row>
    <row r="5" spans="2:9">
      <c r="B5" s="90" t="s">
        <v>88</v>
      </c>
    </row>
    <row r="6" spans="2:9">
      <c r="B6" s="91" t="s">
        <v>91</v>
      </c>
    </row>
    <row r="7" spans="2:9">
      <c r="B7" s="91" t="s">
        <v>203</v>
      </c>
    </row>
    <row r="8" spans="2:9" ht="15.75" thickBot="1">
      <c r="B8" s="91" t="s">
        <v>94</v>
      </c>
      <c r="D8" s="242" t="s">
        <v>317</v>
      </c>
      <c r="E8" s="242"/>
      <c r="F8" s="242"/>
      <c r="G8" s="242"/>
      <c r="H8" s="169"/>
      <c r="I8" s="169"/>
    </row>
    <row r="9" spans="2:9" ht="15.75" thickBot="1">
      <c r="D9" s="239" t="s">
        <v>306</v>
      </c>
      <c r="E9" s="240"/>
      <c r="F9" s="240"/>
      <c r="G9" s="241"/>
      <c r="H9" s="169"/>
      <c r="I9" s="169"/>
    </row>
    <row r="10" spans="2:9" ht="30.75" customHeight="1" thickBot="1">
      <c r="B10" s="78" t="s">
        <v>60</v>
      </c>
      <c r="C10" s="199" t="s">
        <v>86</v>
      </c>
      <c r="D10" s="229" t="s">
        <v>313</v>
      </c>
      <c r="E10" s="227" t="s">
        <v>308</v>
      </c>
      <c r="F10" s="227" t="s">
        <v>307</v>
      </c>
      <c r="G10" s="228" t="s">
        <v>309</v>
      </c>
      <c r="H10" s="170"/>
    </row>
    <row r="11" spans="2:9">
      <c r="B11" s="77" t="s">
        <v>1</v>
      </c>
      <c r="C11" s="194">
        <f>COUNTIF($N$67:$N$175,B11)</f>
        <v>17</v>
      </c>
      <c r="D11" s="183" t="s">
        <v>310</v>
      </c>
      <c r="E11" s="221">
        <f>COUNTIF($R$67:$R$175,D11)</f>
        <v>6</v>
      </c>
      <c r="F11" s="221">
        <f>COUNTIF($S$67:$S$175,D11)</f>
        <v>1</v>
      </c>
      <c r="G11" s="222">
        <f>COUNTIF($T$67:$T$175,D11)</f>
        <v>0</v>
      </c>
    </row>
    <row r="12" spans="2:9">
      <c r="B12" s="8" t="s">
        <v>2</v>
      </c>
      <c r="C12" s="194">
        <f>COUNTIF($N$67:$N$175,B12)</f>
        <v>1</v>
      </c>
      <c r="D12" s="172" t="s">
        <v>70</v>
      </c>
      <c r="E12" s="223">
        <f t="shared" ref="E12:E27" si="0">COUNTIF($R$67:$R$175,D12)</f>
        <v>1</v>
      </c>
      <c r="F12" s="223">
        <f t="shared" ref="F12:F27" si="1">COUNTIF($S$67:$S$175,D12)</f>
        <v>2</v>
      </c>
      <c r="G12" s="224">
        <f t="shared" ref="G12:G27" si="2">COUNTIF($T$67:$T$175,D12)</f>
        <v>0</v>
      </c>
    </row>
    <row r="13" spans="2:9">
      <c r="B13" s="8" t="s">
        <v>3</v>
      </c>
      <c r="C13" s="194">
        <f t="shared" ref="C13:C19" si="3">COUNTIF($N$67:$N$175,B13)</f>
        <v>0</v>
      </c>
      <c r="D13" s="172" t="s">
        <v>71</v>
      </c>
      <c r="E13" s="223">
        <f t="shared" si="0"/>
        <v>0</v>
      </c>
      <c r="F13" s="223">
        <f t="shared" si="1"/>
        <v>0</v>
      </c>
      <c r="G13" s="224">
        <f t="shared" si="2"/>
        <v>0</v>
      </c>
    </row>
    <row r="14" spans="2:9">
      <c r="B14" s="8" t="s">
        <v>4</v>
      </c>
      <c r="C14" s="194">
        <f t="shared" si="3"/>
        <v>0</v>
      </c>
      <c r="D14" s="172" t="s">
        <v>72</v>
      </c>
      <c r="E14" s="223">
        <f t="shared" si="0"/>
        <v>0</v>
      </c>
      <c r="F14" s="223">
        <f t="shared" si="1"/>
        <v>0</v>
      </c>
      <c r="G14" s="224">
        <f t="shared" si="2"/>
        <v>0</v>
      </c>
    </row>
    <row r="15" spans="2:9">
      <c r="B15" s="8" t="s">
        <v>5</v>
      </c>
      <c r="C15" s="194">
        <f t="shared" si="3"/>
        <v>0</v>
      </c>
      <c r="D15" s="172" t="s">
        <v>73</v>
      </c>
      <c r="E15" s="223">
        <f t="shared" si="0"/>
        <v>0</v>
      </c>
      <c r="F15" s="223">
        <f t="shared" si="1"/>
        <v>0</v>
      </c>
      <c r="G15" s="224">
        <f t="shared" si="2"/>
        <v>0</v>
      </c>
    </row>
    <row r="16" spans="2:9">
      <c r="B16" s="8" t="s">
        <v>6</v>
      </c>
      <c r="C16" s="194">
        <f t="shared" si="3"/>
        <v>0</v>
      </c>
      <c r="D16" s="172" t="s">
        <v>74</v>
      </c>
      <c r="E16" s="223">
        <f t="shared" si="0"/>
        <v>0</v>
      </c>
      <c r="F16" s="223">
        <f t="shared" si="1"/>
        <v>0</v>
      </c>
      <c r="G16" s="224">
        <f t="shared" si="2"/>
        <v>0</v>
      </c>
    </row>
    <row r="17" spans="2:7">
      <c r="B17" s="8" t="s">
        <v>7</v>
      </c>
      <c r="C17" s="194">
        <f t="shared" si="3"/>
        <v>0</v>
      </c>
      <c r="D17" s="172" t="s">
        <v>75</v>
      </c>
      <c r="E17" s="223">
        <f t="shared" si="0"/>
        <v>0</v>
      </c>
      <c r="F17" s="223">
        <f t="shared" si="1"/>
        <v>0</v>
      </c>
      <c r="G17" s="224">
        <f t="shared" si="2"/>
        <v>0</v>
      </c>
    </row>
    <row r="18" spans="2:7">
      <c r="B18" s="8" t="s">
        <v>8</v>
      </c>
      <c r="C18" s="194">
        <f t="shared" si="3"/>
        <v>0</v>
      </c>
      <c r="D18" s="172" t="s">
        <v>76</v>
      </c>
      <c r="E18" s="223">
        <f t="shared" si="0"/>
        <v>0</v>
      </c>
      <c r="F18" s="223">
        <f t="shared" si="1"/>
        <v>0</v>
      </c>
      <c r="G18" s="224">
        <f t="shared" si="2"/>
        <v>0</v>
      </c>
    </row>
    <row r="19" spans="2:7" ht="15.75" thickBot="1">
      <c r="B19" s="9" t="s">
        <v>9</v>
      </c>
      <c r="C19" s="195">
        <f t="shared" si="3"/>
        <v>1</v>
      </c>
      <c r="D19" s="172" t="s">
        <v>77</v>
      </c>
      <c r="E19" s="223">
        <f t="shared" si="0"/>
        <v>0</v>
      </c>
      <c r="F19" s="223">
        <f t="shared" si="1"/>
        <v>0</v>
      </c>
      <c r="G19" s="224">
        <f t="shared" si="2"/>
        <v>0</v>
      </c>
    </row>
    <row r="20" spans="2:7">
      <c r="D20" s="172" t="s">
        <v>78</v>
      </c>
      <c r="E20" s="223">
        <f t="shared" si="0"/>
        <v>0</v>
      </c>
      <c r="F20" s="223">
        <f t="shared" si="1"/>
        <v>0</v>
      </c>
      <c r="G20" s="224">
        <f t="shared" si="2"/>
        <v>0</v>
      </c>
    </row>
    <row r="21" spans="2:7" ht="15.75" thickBot="1">
      <c r="D21" s="172" t="s">
        <v>79</v>
      </c>
      <c r="E21" s="223">
        <f t="shared" si="0"/>
        <v>0</v>
      </c>
      <c r="F21" s="223">
        <f t="shared" si="1"/>
        <v>0</v>
      </c>
      <c r="G21" s="224">
        <f t="shared" si="2"/>
        <v>0</v>
      </c>
    </row>
    <row r="22" spans="2:7" ht="15.75" thickBot="1">
      <c r="B22" s="78" t="s">
        <v>85</v>
      </c>
      <c r="C22" s="196"/>
      <c r="D22" s="172" t="s">
        <v>80</v>
      </c>
      <c r="E22" s="223">
        <f t="shared" si="0"/>
        <v>0</v>
      </c>
      <c r="F22" s="223">
        <f t="shared" si="1"/>
        <v>0</v>
      </c>
      <c r="G22" s="224">
        <f t="shared" si="2"/>
        <v>0</v>
      </c>
    </row>
    <row r="23" spans="2:7">
      <c r="B23" s="74" t="s">
        <v>89</v>
      </c>
      <c r="C23" s="197">
        <f>AVERAGE(K67:K175)</f>
        <v>0.98679809892624537</v>
      </c>
      <c r="D23" s="172" t="s">
        <v>81</v>
      </c>
      <c r="E23" s="223">
        <f t="shared" si="0"/>
        <v>0</v>
      </c>
      <c r="F23" s="223">
        <f t="shared" si="1"/>
        <v>0</v>
      </c>
      <c r="G23" s="224">
        <f t="shared" si="2"/>
        <v>0</v>
      </c>
    </row>
    <row r="24" spans="2:7">
      <c r="B24" s="76" t="s">
        <v>90</v>
      </c>
      <c r="C24" s="198">
        <f>1-C23</f>
        <v>1.3201901073754629E-2</v>
      </c>
      <c r="D24" s="172" t="s">
        <v>82</v>
      </c>
      <c r="E24" s="223">
        <f t="shared" si="0"/>
        <v>0</v>
      </c>
      <c r="F24" s="223">
        <f t="shared" si="1"/>
        <v>0</v>
      </c>
      <c r="G24" s="224">
        <f t="shared" si="2"/>
        <v>0</v>
      </c>
    </row>
    <row r="25" spans="2:7">
      <c r="B25" s="76" t="s">
        <v>83</v>
      </c>
      <c r="C25" s="193">
        <f>COUNTIF(P67:P175,"yes")/COUNTIF(P67:P175,"*")</f>
        <v>1</v>
      </c>
      <c r="D25" s="172" t="s">
        <v>311</v>
      </c>
      <c r="E25" s="223">
        <f t="shared" si="0"/>
        <v>0</v>
      </c>
      <c r="F25" s="223">
        <f t="shared" si="1"/>
        <v>0</v>
      </c>
      <c r="G25" s="224">
        <f t="shared" si="2"/>
        <v>1</v>
      </c>
    </row>
    <row r="26" spans="2:7">
      <c r="B26" s="76" t="s">
        <v>92</v>
      </c>
      <c r="C26" s="193">
        <f>COUNTIF(I67:I175,"yes")/COUNTIF(I67:I175,"*")</f>
        <v>1</v>
      </c>
      <c r="D26" s="200" t="s">
        <v>312</v>
      </c>
      <c r="E26" s="223">
        <f t="shared" si="0"/>
        <v>0</v>
      </c>
      <c r="F26" s="223">
        <f t="shared" si="1"/>
        <v>0</v>
      </c>
      <c r="G26" s="224">
        <f t="shared" si="2"/>
        <v>0</v>
      </c>
    </row>
    <row r="27" spans="2:7" ht="15.75" thickBot="1">
      <c r="B27" s="76" t="s">
        <v>93</v>
      </c>
      <c r="C27" s="193">
        <f>COUNTIF(I67:I175,"no")/COUNTIF(I67:I175,"*")</f>
        <v>0</v>
      </c>
      <c r="D27" s="201" t="s">
        <v>58</v>
      </c>
      <c r="E27" s="225">
        <f t="shared" si="0"/>
        <v>0</v>
      </c>
      <c r="F27" s="225">
        <f t="shared" si="1"/>
        <v>0</v>
      </c>
      <c r="G27" s="226">
        <f t="shared" si="2"/>
        <v>2</v>
      </c>
    </row>
    <row r="28" spans="2:7">
      <c r="B28" s="76" t="s">
        <v>283</v>
      </c>
      <c r="C28" s="119">
        <f>COUNTIF(P67:P175,"yes")/COUNTIF(P67:P175,"*")</f>
        <v>1</v>
      </c>
    </row>
    <row r="29" spans="2:7">
      <c r="B29" s="182" t="s">
        <v>314</v>
      </c>
      <c r="C29" s="119">
        <f>COUNTIF(Q67:Q175,"yes")/COUNTIF(P67:P175,"*")</f>
        <v>0.5714285714285714</v>
      </c>
    </row>
    <row r="30" spans="2:7" ht="15.75" thickBot="1">
      <c r="B30" s="75" t="s">
        <v>84</v>
      </c>
      <c r="C30" s="120">
        <f>COUNTIF(L67:L175,"yes")</f>
        <v>0</v>
      </c>
    </row>
    <row r="34" spans="2:2" ht="21">
      <c r="B34" s="29" t="s">
        <v>298</v>
      </c>
    </row>
    <row r="64" ht="15.75" thickBot="1"/>
    <row r="65" spans="1:21" ht="15.75" thickBot="1">
      <c r="B65" s="28" t="s">
        <v>206</v>
      </c>
      <c r="D65" s="233" t="s">
        <v>53</v>
      </c>
      <c r="E65" s="234"/>
      <c r="F65" s="234"/>
      <c r="G65" s="235"/>
      <c r="O65" s="71"/>
      <c r="P65" s="71"/>
      <c r="R65" s="230" t="s">
        <v>306</v>
      </c>
      <c r="S65" s="231"/>
      <c r="T65" s="232"/>
      <c r="U65" s="171"/>
    </row>
    <row r="66" spans="1:21" ht="60.75" thickBot="1">
      <c r="A66" s="116" t="s">
        <v>55</v>
      </c>
      <c r="B66" s="117" t="s">
        <v>26</v>
      </c>
      <c r="C66" s="57" t="s">
        <v>52</v>
      </c>
      <c r="D66" s="118" t="s">
        <v>32</v>
      </c>
      <c r="E66" s="57" t="s">
        <v>48</v>
      </c>
      <c r="F66" s="57" t="s">
        <v>49</v>
      </c>
      <c r="G66" s="57" t="s">
        <v>50</v>
      </c>
      <c r="H66" s="58" t="s">
        <v>56</v>
      </c>
      <c r="I66" s="57" t="s">
        <v>51</v>
      </c>
      <c r="J66" s="57" t="s">
        <v>59</v>
      </c>
      <c r="K66" s="57" t="s">
        <v>57</v>
      </c>
      <c r="L66" s="57" t="s">
        <v>54</v>
      </c>
      <c r="M66" s="57" t="s">
        <v>61</v>
      </c>
      <c r="N66" s="57" t="s">
        <v>30</v>
      </c>
      <c r="O66" s="59" t="s">
        <v>288</v>
      </c>
      <c r="P66" s="59" t="s">
        <v>282</v>
      </c>
      <c r="Q66" s="59" t="s">
        <v>305</v>
      </c>
      <c r="R66" s="178" t="s">
        <v>308</v>
      </c>
      <c r="S66" s="178" t="s">
        <v>307</v>
      </c>
      <c r="T66" s="178" t="s">
        <v>309</v>
      </c>
    </row>
    <row r="67" spans="1:21">
      <c r="A67" s="54">
        <v>41297</v>
      </c>
      <c r="B67" s="113" t="s">
        <v>223</v>
      </c>
      <c r="C67" s="114">
        <v>30</v>
      </c>
      <c r="D67" s="115" t="s">
        <v>221</v>
      </c>
      <c r="E67" s="61">
        <v>18</v>
      </c>
      <c r="F67" s="61">
        <v>0</v>
      </c>
      <c r="G67" s="61">
        <v>0</v>
      </c>
      <c r="H67" s="111">
        <f>SUM(E67:F67)</f>
        <v>18</v>
      </c>
      <c r="I67" s="111" t="str">
        <f>IF(AND(ISBLANK(E67),ISBLANK(F67),ISBLANK(G67)),"",IF(AND(E67&gt;=ROUNDUP(C67*0.4,0),E67/SUM(E67:F67)&gt;=0.6),"Yes","No"))</f>
        <v>Yes</v>
      </c>
      <c r="J67" s="112">
        <f>H67/C67</f>
        <v>0.6</v>
      </c>
      <c r="K67" s="112">
        <f>E67/(SUM(E67:F67))</f>
        <v>1</v>
      </c>
      <c r="L67" s="53" t="s">
        <v>11</v>
      </c>
      <c r="M67" s="64">
        <v>0</v>
      </c>
      <c r="N67" s="56" t="s">
        <v>9</v>
      </c>
      <c r="O67" s="53"/>
      <c r="P67" s="53"/>
      <c r="Q67" s="53"/>
      <c r="R67" s="177"/>
      <c r="S67" s="177"/>
      <c r="T67" s="177"/>
    </row>
    <row r="68" spans="1:21" ht="30">
      <c r="A68" s="54">
        <v>41297</v>
      </c>
      <c r="B68" s="55" t="s">
        <v>222</v>
      </c>
      <c r="C68" s="60">
        <v>30</v>
      </c>
      <c r="D68" s="65" t="s">
        <v>224</v>
      </c>
      <c r="E68" s="60">
        <v>24</v>
      </c>
      <c r="F68" s="60">
        <v>2</v>
      </c>
      <c r="G68" s="60">
        <v>0</v>
      </c>
      <c r="H68" s="111">
        <f t="shared" ref="H68:H84" si="4">SUM(E68:F68)</f>
        <v>26</v>
      </c>
      <c r="I68" s="111" t="str">
        <f t="shared" ref="I68:I84" si="5">IF(AND(ISBLANK(E68),ISBLANK(F68),ISBLANK(G68)),"",IF(AND(E68&gt;=ROUNDUP(C68*0.4,0),E68/SUM(E68:F68)&gt;=0.6),"Yes","No"))</f>
        <v>Yes</v>
      </c>
      <c r="J68" s="112">
        <f t="shared" ref="J68:J84" si="6">H68/C68</f>
        <v>0.8666666666666667</v>
      </c>
      <c r="K68" s="112">
        <f t="shared" ref="K68:K84" si="7">E68/(SUM(E68:F68))</f>
        <v>0.92307692307692313</v>
      </c>
      <c r="L68" s="53" t="s">
        <v>11</v>
      </c>
      <c r="M68" s="63">
        <v>1</v>
      </c>
      <c r="N68" s="56" t="s">
        <v>1</v>
      </c>
      <c r="O68" s="53" t="s">
        <v>11</v>
      </c>
      <c r="P68" s="53"/>
      <c r="Q68" s="53"/>
      <c r="R68" s="177"/>
      <c r="S68" s="177"/>
      <c r="T68" s="177"/>
    </row>
    <row r="69" spans="1:21" ht="30">
      <c r="A69" s="54">
        <v>41297</v>
      </c>
      <c r="B69" s="55" t="s">
        <v>225</v>
      </c>
      <c r="C69" s="60">
        <v>30</v>
      </c>
      <c r="D69" s="65" t="s">
        <v>248</v>
      </c>
      <c r="E69" s="60">
        <v>25</v>
      </c>
      <c r="F69" s="60">
        <v>0</v>
      </c>
      <c r="G69" s="60">
        <v>0</v>
      </c>
      <c r="H69" s="111">
        <f t="shared" si="4"/>
        <v>25</v>
      </c>
      <c r="I69" s="111" t="str">
        <f t="shared" si="5"/>
        <v>Yes</v>
      </c>
      <c r="J69" s="112">
        <f t="shared" si="6"/>
        <v>0.83333333333333337</v>
      </c>
      <c r="K69" s="112">
        <f t="shared" si="7"/>
        <v>1</v>
      </c>
      <c r="L69" s="53" t="s">
        <v>11</v>
      </c>
      <c r="M69" s="63">
        <v>1</v>
      </c>
      <c r="N69" s="56" t="s">
        <v>1</v>
      </c>
      <c r="O69" s="53" t="s">
        <v>11</v>
      </c>
      <c r="P69" s="53"/>
      <c r="Q69" s="53"/>
      <c r="R69" s="177"/>
      <c r="S69" s="177"/>
      <c r="T69" s="177"/>
    </row>
    <row r="70" spans="1:21" ht="30">
      <c r="A70" s="54">
        <v>41297</v>
      </c>
      <c r="B70" s="55" t="s">
        <v>226</v>
      </c>
      <c r="C70" s="60">
        <v>30</v>
      </c>
      <c r="D70" s="65" t="s">
        <v>247</v>
      </c>
      <c r="E70" s="60">
        <v>24</v>
      </c>
      <c r="F70" s="60">
        <v>0</v>
      </c>
      <c r="G70" s="60">
        <v>1</v>
      </c>
      <c r="H70" s="111">
        <f t="shared" si="4"/>
        <v>24</v>
      </c>
      <c r="I70" s="111" t="str">
        <f t="shared" si="5"/>
        <v>Yes</v>
      </c>
      <c r="J70" s="112">
        <f t="shared" si="6"/>
        <v>0.8</v>
      </c>
      <c r="K70" s="112">
        <f t="shared" si="7"/>
        <v>1</v>
      </c>
      <c r="L70" s="53" t="s">
        <v>11</v>
      </c>
      <c r="M70" s="63">
        <v>1</v>
      </c>
      <c r="N70" s="56" t="s">
        <v>1</v>
      </c>
      <c r="O70" s="53" t="s">
        <v>11</v>
      </c>
      <c r="P70" s="53"/>
      <c r="Q70" s="53"/>
      <c r="R70" s="177"/>
      <c r="S70" s="177"/>
      <c r="T70" s="177"/>
    </row>
    <row r="71" spans="1:21" ht="30">
      <c r="A71" s="54">
        <v>41297</v>
      </c>
      <c r="B71" s="55" t="s">
        <v>227</v>
      </c>
      <c r="C71" s="60">
        <v>30</v>
      </c>
      <c r="D71" s="65" t="s">
        <v>246</v>
      </c>
      <c r="E71" s="52">
        <v>25</v>
      </c>
      <c r="F71" s="52">
        <v>0</v>
      </c>
      <c r="G71" s="52">
        <v>0</v>
      </c>
      <c r="H71" s="111">
        <f t="shared" si="4"/>
        <v>25</v>
      </c>
      <c r="I71" s="111" t="str">
        <f t="shared" si="5"/>
        <v>Yes</v>
      </c>
      <c r="J71" s="112">
        <f t="shared" si="6"/>
        <v>0.83333333333333337</v>
      </c>
      <c r="K71" s="112">
        <f t="shared" si="7"/>
        <v>1</v>
      </c>
      <c r="L71" s="53" t="s">
        <v>11</v>
      </c>
      <c r="M71" s="63">
        <v>1</v>
      </c>
      <c r="N71" s="56" t="s">
        <v>1</v>
      </c>
      <c r="O71" s="53" t="s">
        <v>11</v>
      </c>
      <c r="P71" s="53"/>
      <c r="Q71" s="53"/>
      <c r="R71" s="177"/>
      <c r="S71" s="177"/>
      <c r="T71" s="177"/>
    </row>
    <row r="72" spans="1:21" ht="30">
      <c r="A72" s="54">
        <v>41297</v>
      </c>
      <c r="B72" s="55" t="s">
        <v>228</v>
      </c>
      <c r="C72" s="60">
        <v>30</v>
      </c>
      <c r="D72" s="65" t="s">
        <v>245</v>
      </c>
      <c r="E72" s="52">
        <v>25</v>
      </c>
      <c r="F72" s="52">
        <v>0</v>
      </c>
      <c r="G72" s="52">
        <v>0</v>
      </c>
      <c r="H72" s="111">
        <f t="shared" si="4"/>
        <v>25</v>
      </c>
      <c r="I72" s="111" t="str">
        <f t="shared" si="5"/>
        <v>Yes</v>
      </c>
      <c r="J72" s="112">
        <f t="shared" si="6"/>
        <v>0.83333333333333337</v>
      </c>
      <c r="K72" s="112">
        <f t="shared" si="7"/>
        <v>1</v>
      </c>
      <c r="L72" s="53" t="s">
        <v>11</v>
      </c>
      <c r="M72" s="63">
        <v>1</v>
      </c>
      <c r="N72" s="56" t="s">
        <v>1</v>
      </c>
      <c r="O72" s="53" t="s">
        <v>11</v>
      </c>
      <c r="P72" s="53"/>
      <c r="Q72" s="53"/>
      <c r="R72" s="177"/>
      <c r="S72" s="177"/>
      <c r="T72" s="177"/>
    </row>
    <row r="73" spans="1:21" ht="30">
      <c r="A73" s="54">
        <v>41297</v>
      </c>
      <c r="B73" s="55" t="s">
        <v>229</v>
      </c>
      <c r="C73" s="60">
        <v>30</v>
      </c>
      <c r="D73" s="65" t="s">
        <v>244</v>
      </c>
      <c r="E73" s="52">
        <v>24</v>
      </c>
      <c r="F73" s="52">
        <v>0</v>
      </c>
      <c r="G73" s="52">
        <v>1</v>
      </c>
      <c r="H73" s="111">
        <f t="shared" si="4"/>
        <v>24</v>
      </c>
      <c r="I73" s="111" t="str">
        <f t="shared" si="5"/>
        <v>Yes</v>
      </c>
      <c r="J73" s="112">
        <f t="shared" si="6"/>
        <v>0.8</v>
      </c>
      <c r="K73" s="112">
        <f t="shared" si="7"/>
        <v>1</v>
      </c>
      <c r="L73" s="53" t="s">
        <v>11</v>
      </c>
      <c r="M73" s="63">
        <v>1</v>
      </c>
      <c r="N73" s="56" t="s">
        <v>1</v>
      </c>
      <c r="O73" s="53" t="s">
        <v>11</v>
      </c>
      <c r="P73" s="53"/>
      <c r="Q73" s="53"/>
      <c r="R73" s="177"/>
      <c r="S73" s="177"/>
      <c r="T73" s="177"/>
    </row>
    <row r="74" spans="1:21" ht="30">
      <c r="A74" s="54">
        <v>41297</v>
      </c>
      <c r="B74" s="55" t="s">
        <v>230</v>
      </c>
      <c r="C74" s="60">
        <v>30</v>
      </c>
      <c r="D74" s="65" t="s">
        <v>243</v>
      </c>
      <c r="E74" s="52">
        <v>25</v>
      </c>
      <c r="F74" s="52">
        <v>0</v>
      </c>
      <c r="G74" s="52">
        <v>0</v>
      </c>
      <c r="H74" s="111">
        <f t="shared" si="4"/>
        <v>25</v>
      </c>
      <c r="I74" s="111" t="str">
        <f t="shared" si="5"/>
        <v>Yes</v>
      </c>
      <c r="J74" s="112">
        <f t="shared" si="6"/>
        <v>0.83333333333333337</v>
      </c>
      <c r="K74" s="112">
        <f t="shared" si="7"/>
        <v>1</v>
      </c>
      <c r="L74" s="53" t="s">
        <v>11</v>
      </c>
      <c r="M74" s="63">
        <v>1</v>
      </c>
      <c r="N74" s="56" t="s">
        <v>1</v>
      </c>
      <c r="O74" s="53" t="s">
        <v>11</v>
      </c>
      <c r="P74" s="53"/>
      <c r="Q74" s="53"/>
      <c r="R74" s="177"/>
      <c r="S74" s="177"/>
      <c r="T74" s="177"/>
    </row>
    <row r="75" spans="1:21" ht="30">
      <c r="A75" s="54">
        <v>41297</v>
      </c>
      <c r="B75" s="55" t="s">
        <v>231</v>
      </c>
      <c r="C75" s="60">
        <v>30</v>
      </c>
      <c r="D75" s="65" t="s">
        <v>242</v>
      </c>
      <c r="E75" s="92">
        <v>24</v>
      </c>
      <c r="F75" s="92">
        <v>0</v>
      </c>
      <c r="G75" s="92">
        <v>1</v>
      </c>
      <c r="H75" s="111">
        <f t="shared" si="4"/>
        <v>24</v>
      </c>
      <c r="I75" s="111" t="str">
        <f t="shared" si="5"/>
        <v>Yes</v>
      </c>
      <c r="J75" s="112">
        <f t="shared" si="6"/>
        <v>0.8</v>
      </c>
      <c r="K75" s="112">
        <f t="shared" si="7"/>
        <v>1</v>
      </c>
      <c r="L75" s="53" t="s">
        <v>11</v>
      </c>
      <c r="M75" s="63">
        <v>1</v>
      </c>
      <c r="N75" s="56" t="s">
        <v>1</v>
      </c>
      <c r="O75" s="53" t="s">
        <v>11</v>
      </c>
      <c r="P75" s="53"/>
      <c r="Q75" s="53"/>
      <c r="R75" s="177"/>
      <c r="S75" s="177"/>
      <c r="T75" s="177"/>
    </row>
    <row r="76" spans="1:21" ht="30">
      <c r="A76" s="54">
        <v>41297</v>
      </c>
      <c r="B76" s="55" t="s">
        <v>232</v>
      </c>
      <c r="C76" s="60">
        <v>30</v>
      </c>
      <c r="D76" s="65" t="s">
        <v>241</v>
      </c>
      <c r="E76" s="52">
        <v>25</v>
      </c>
      <c r="F76" s="52">
        <v>0</v>
      </c>
      <c r="G76" s="52">
        <v>0</v>
      </c>
      <c r="H76" s="111">
        <f t="shared" si="4"/>
        <v>25</v>
      </c>
      <c r="I76" s="111" t="str">
        <f t="shared" si="5"/>
        <v>Yes</v>
      </c>
      <c r="J76" s="112">
        <f t="shared" si="6"/>
        <v>0.83333333333333337</v>
      </c>
      <c r="K76" s="112">
        <f t="shared" si="7"/>
        <v>1</v>
      </c>
      <c r="L76" s="53" t="s">
        <v>11</v>
      </c>
      <c r="M76" s="63">
        <v>1</v>
      </c>
      <c r="N76" s="56" t="s">
        <v>1</v>
      </c>
      <c r="O76" s="53" t="s">
        <v>11</v>
      </c>
      <c r="P76" s="53"/>
      <c r="Q76" s="53"/>
      <c r="R76" s="177"/>
      <c r="S76" s="177"/>
      <c r="T76" s="177"/>
    </row>
    <row r="77" spans="1:21" ht="30">
      <c r="A77" s="54">
        <v>41297</v>
      </c>
      <c r="B77" s="55" t="s">
        <v>233</v>
      </c>
      <c r="C77" s="60">
        <v>30</v>
      </c>
      <c r="D77" s="65" t="s">
        <v>240</v>
      </c>
      <c r="E77" s="92">
        <v>25</v>
      </c>
      <c r="F77" s="92">
        <v>0</v>
      </c>
      <c r="G77" s="92">
        <v>0</v>
      </c>
      <c r="H77" s="111">
        <f t="shared" si="4"/>
        <v>25</v>
      </c>
      <c r="I77" s="111" t="str">
        <f t="shared" si="5"/>
        <v>Yes</v>
      </c>
      <c r="J77" s="112">
        <f t="shared" si="6"/>
        <v>0.83333333333333337</v>
      </c>
      <c r="K77" s="112">
        <f t="shared" si="7"/>
        <v>1</v>
      </c>
      <c r="L77" s="53" t="s">
        <v>11</v>
      </c>
      <c r="M77" s="63">
        <v>1</v>
      </c>
      <c r="N77" s="56" t="s">
        <v>1</v>
      </c>
      <c r="O77" s="53" t="s">
        <v>11</v>
      </c>
      <c r="P77" s="53"/>
      <c r="Q77" s="53"/>
      <c r="R77" s="177"/>
      <c r="S77" s="177"/>
      <c r="T77" s="177"/>
    </row>
    <row r="78" spans="1:21" ht="30">
      <c r="A78" s="54">
        <v>41297</v>
      </c>
      <c r="B78" s="55" t="s">
        <v>234</v>
      </c>
      <c r="C78" s="60">
        <v>30</v>
      </c>
      <c r="D78" s="65" t="s">
        <v>239</v>
      </c>
      <c r="E78" s="52">
        <v>24</v>
      </c>
      <c r="F78" s="52">
        <v>0</v>
      </c>
      <c r="G78" s="52">
        <v>1</v>
      </c>
      <c r="H78" s="111">
        <f t="shared" si="4"/>
        <v>24</v>
      </c>
      <c r="I78" s="111" t="str">
        <f t="shared" si="5"/>
        <v>Yes</v>
      </c>
      <c r="J78" s="112">
        <f t="shared" si="6"/>
        <v>0.8</v>
      </c>
      <c r="K78" s="112">
        <f t="shared" si="7"/>
        <v>1</v>
      </c>
      <c r="L78" s="53" t="s">
        <v>11</v>
      </c>
      <c r="M78" s="63">
        <v>1</v>
      </c>
      <c r="N78" s="56" t="s">
        <v>1</v>
      </c>
      <c r="O78" s="53" t="s">
        <v>11</v>
      </c>
      <c r="P78" s="53"/>
      <c r="Q78" s="53"/>
      <c r="R78" s="177"/>
      <c r="S78" s="177"/>
      <c r="T78" s="177"/>
    </row>
    <row r="79" spans="1:21" ht="45">
      <c r="A79" s="54">
        <v>41297</v>
      </c>
      <c r="B79" s="55" t="s">
        <v>205</v>
      </c>
      <c r="C79" s="60">
        <v>30</v>
      </c>
      <c r="D79" s="65" t="s">
        <v>238</v>
      </c>
      <c r="E79" s="52">
        <v>16</v>
      </c>
      <c r="F79" s="52">
        <v>0</v>
      </c>
      <c r="G79" s="52">
        <v>0</v>
      </c>
      <c r="H79" s="111">
        <f t="shared" si="4"/>
        <v>16</v>
      </c>
      <c r="I79" s="111" t="str">
        <f t="shared" si="5"/>
        <v>Yes</v>
      </c>
      <c r="J79" s="112">
        <f t="shared" si="6"/>
        <v>0.53333333333333333</v>
      </c>
      <c r="K79" s="112">
        <f t="shared" si="7"/>
        <v>1</v>
      </c>
      <c r="L79" s="53" t="s">
        <v>11</v>
      </c>
      <c r="M79" s="63">
        <v>2</v>
      </c>
      <c r="N79" s="56" t="s">
        <v>1</v>
      </c>
      <c r="O79" s="53" t="s">
        <v>11</v>
      </c>
      <c r="P79" s="53" t="s">
        <v>284</v>
      </c>
      <c r="Q79" s="53" t="s">
        <v>284</v>
      </c>
      <c r="R79" s="177" t="s">
        <v>310</v>
      </c>
      <c r="S79" s="177" t="s">
        <v>70</v>
      </c>
      <c r="T79" s="177" t="s">
        <v>58</v>
      </c>
    </row>
    <row r="80" spans="1:21" ht="45">
      <c r="A80" s="54">
        <v>41297</v>
      </c>
      <c r="B80" s="55" t="s">
        <v>204</v>
      </c>
      <c r="C80" s="60">
        <v>30</v>
      </c>
      <c r="D80" s="65" t="s">
        <v>238</v>
      </c>
      <c r="E80" s="52">
        <v>16</v>
      </c>
      <c r="F80" s="52">
        <v>0</v>
      </c>
      <c r="G80" s="52">
        <v>0</v>
      </c>
      <c r="H80" s="111">
        <f t="shared" si="4"/>
        <v>16</v>
      </c>
      <c r="I80" s="111" t="str">
        <f t="shared" si="5"/>
        <v>Yes</v>
      </c>
      <c r="J80" s="112">
        <f t="shared" si="6"/>
        <v>0.53333333333333333</v>
      </c>
      <c r="K80" s="112">
        <f t="shared" si="7"/>
        <v>1</v>
      </c>
      <c r="L80" s="53" t="s">
        <v>11</v>
      </c>
      <c r="M80" s="63">
        <v>2</v>
      </c>
      <c r="N80" s="56" t="s">
        <v>1</v>
      </c>
      <c r="O80" s="53" t="s">
        <v>11</v>
      </c>
      <c r="P80" s="53" t="s">
        <v>284</v>
      </c>
      <c r="Q80" s="53" t="s">
        <v>284</v>
      </c>
      <c r="R80" s="177" t="s">
        <v>310</v>
      </c>
      <c r="S80" s="177" t="s">
        <v>70</v>
      </c>
      <c r="T80" s="177" t="s">
        <v>58</v>
      </c>
    </row>
    <row r="81" spans="1:20" ht="30">
      <c r="A81" s="54">
        <v>41297</v>
      </c>
      <c r="B81" s="28" t="s">
        <v>235</v>
      </c>
      <c r="C81" s="60">
        <v>30</v>
      </c>
      <c r="D81" s="65" t="s">
        <v>237</v>
      </c>
      <c r="E81" s="52">
        <v>17</v>
      </c>
      <c r="F81" s="52">
        <v>0</v>
      </c>
      <c r="G81" s="52">
        <v>1</v>
      </c>
      <c r="H81" s="111">
        <f t="shared" si="4"/>
        <v>17</v>
      </c>
      <c r="I81" s="111" t="str">
        <f t="shared" si="5"/>
        <v>Yes</v>
      </c>
      <c r="J81" s="112">
        <f t="shared" si="6"/>
        <v>0.56666666666666665</v>
      </c>
      <c r="K81" s="112">
        <f t="shared" si="7"/>
        <v>1</v>
      </c>
      <c r="L81" s="53" t="s">
        <v>11</v>
      </c>
      <c r="M81" s="63">
        <v>2</v>
      </c>
      <c r="N81" s="56" t="s">
        <v>1</v>
      </c>
      <c r="O81" s="53" t="s">
        <v>11</v>
      </c>
      <c r="P81" s="53" t="s">
        <v>284</v>
      </c>
      <c r="Q81" s="53" t="s">
        <v>284</v>
      </c>
      <c r="R81" s="177" t="s">
        <v>310</v>
      </c>
      <c r="S81" s="177"/>
      <c r="T81" s="177"/>
    </row>
    <row r="82" spans="1:20" ht="30">
      <c r="A82" s="54">
        <v>41297</v>
      </c>
      <c r="B82" s="55" t="s">
        <v>236</v>
      </c>
      <c r="C82" s="60">
        <v>30</v>
      </c>
      <c r="D82" s="65" t="s">
        <v>237</v>
      </c>
      <c r="E82" s="52">
        <v>17</v>
      </c>
      <c r="F82" s="52">
        <v>0</v>
      </c>
      <c r="G82" s="52">
        <v>1</v>
      </c>
      <c r="H82" s="111">
        <f t="shared" si="4"/>
        <v>17</v>
      </c>
      <c r="I82" s="111" t="str">
        <f t="shared" si="5"/>
        <v>Yes</v>
      </c>
      <c r="J82" s="112">
        <f t="shared" si="6"/>
        <v>0.56666666666666665</v>
      </c>
      <c r="K82" s="112">
        <f t="shared" si="7"/>
        <v>1</v>
      </c>
      <c r="L82" s="53" t="s">
        <v>11</v>
      </c>
      <c r="M82" s="63">
        <v>2</v>
      </c>
      <c r="N82" s="56" t="s">
        <v>1</v>
      </c>
      <c r="O82" s="53" t="s">
        <v>11</v>
      </c>
      <c r="P82" s="53" t="s">
        <v>284</v>
      </c>
      <c r="Q82" s="53" t="s">
        <v>284</v>
      </c>
      <c r="R82" s="177" t="s">
        <v>310</v>
      </c>
      <c r="S82" s="177"/>
      <c r="T82" s="177"/>
    </row>
    <row r="83" spans="1:20" ht="30">
      <c r="A83" s="54">
        <v>41325</v>
      </c>
      <c r="B83" s="55" t="s">
        <v>290</v>
      </c>
      <c r="C83" s="60">
        <v>30</v>
      </c>
      <c r="D83" s="65" t="s">
        <v>293</v>
      </c>
      <c r="E83" s="52">
        <v>20</v>
      </c>
      <c r="F83" s="52">
        <v>0</v>
      </c>
      <c r="G83" s="52">
        <v>1</v>
      </c>
      <c r="H83" s="111">
        <f t="shared" si="4"/>
        <v>20</v>
      </c>
      <c r="I83" s="111" t="str">
        <f t="shared" si="5"/>
        <v>Yes</v>
      </c>
      <c r="J83" s="112">
        <f t="shared" si="6"/>
        <v>0.66666666666666663</v>
      </c>
      <c r="K83" s="112">
        <f t="shared" si="7"/>
        <v>1</v>
      </c>
      <c r="L83" s="53" t="s">
        <v>11</v>
      </c>
      <c r="M83" s="63">
        <v>3</v>
      </c>
      <c r="N83" s="56" t="s">
        <v>1</v>
      </c>
      <c r="O83" s="53" t="s">
        <v>11</v>
      </c>
      <c r="P83" s="175" t="s">
        <v>284</v>
      </c>
      <c r="Q83" s="175"/>
      <c r="R83" s="177" t="s">
        <v>310</v>
      </c>
      <c r="S83" s="177"/>
      <c r="T83" s="177"/>
    </row>
    <row r="84" spans="1:20" ht="30">
      <c r="A84" s="54">
        <v>41325</v>
      </c>
      <c r="B84" s="55" t="s">
        <v>291</v>
      </c>
      <c r="C84" s="60">
        <v>30</v>
      </c>
      <c r="D84" s="181" t="s">
        <v>315</v>
      </c>
      <c r="E84" s="94">
        <v>22</v>
      </c>
      <c r="F84" s="94">
        <v>0</v>
      </c>
      <c r="G84" s="94">
        <v>2</v>
      </c>
      <c r="H84" s="111">
        <f t="shared" si="4"/>
        <v>22</v>
      </c>
      <c r="I84" s="111" t="str">
        <f t="shared" si="5"/>
        <v>Yes</v>
      </c>
      <c r="J84" s="112">
        <f t="shared" si="6"/>
        <v>0.73333333333333328</v>
      </c>
      <c r="K84" s="112">
        <f t="shared" si="7"/>
        <v>1</v>
      </c>
      <c r="L84" s="53" t="s">
        <v>11</v>
      </c>
      <c r="M84" s="63">
        <v>3</v>
      </c>
      <c r="N84" s="56" t="s">
        <v>1</v>
      </c>
      <c r="O84" s="53" t="s">
        <v>11</v>
      </c>
      <c r="P84" s="175" t="s">
        <v>284</v>
      </c>
      <c r="Q84" s="175"/>
      <c r="R84" s="177" t="s">
        <v>310</v>
      </c>
      <c r="S84" s="177"/>
      <c r="T84" s="177"/>
    </row>
    <row r="85" spans="1:20" ht="60">
      <c r="A85" s="54">
        <v>41325</v>
      </c>
      <c r="B85" s="55" t="s">
        <v>292</v>
      </c>
      <c r="C85" s="60">
        <v>30</v>
      </c>
      <c r="D85" s="181" t="s">
        <v>316</v>
      </c>
      <c r="E85" s="176">
        <v>19</v>
      </c>
      <c r="F85" s="176">
        <v>4</v>
      </c>
      <c r="G85" s="176">
        <v>2</v>
      </c>
      <c r="H85" s="188">
        <f>SUM(E85:F85)</f>
        <v>23</v>
      </c>
      <c r="I85" s="188" t="str">
        <f>IF(AND(ISBLANK(E85),ISBLANK(F85),ISBLANK(G85)),"",IF(AND(E85&gt;=ROUNDUP(C85*0.4,0),E85/SUM(E85:F85)&gt;=0.6),"Yes","No"))</f>
        <v>Yes</v>
      </c>
      <c r="J85" s="189">
        <f>H85/C85</f>
        <v>0.76666666666666672</v>
      </c>
      <c r="K85" s="189">
        <f>E85/(SUM(E85:F85))</f>
        <v>0.82608695652173914</v>
      </c>
      <c r="L85" s="175" t="s">
        <v>11</v>
      </c>
      <c r="M85" s="179">
        <v>1</v>
      </c>
      <c r="N85" s="177" t="s">
        <v>2</v>
      </c>
      <c r="O85" s="175" t="s">
        <v>11</v>
      </c>
      <c r="P85" s="175" t="s">
        <v>284</v>
      </c>
      <c r="Q85" s="175"/>
      <c r="R85" s="177" t="s">
        <v>70</v>
      </c>
      <c r="S85" s="177" t="s">
        <v>310</v>
      </c>
      <c r="T85" s="177" t="s">
        <v>311</v>
      </c>
    </row>
    <row r="86" spans="1:20">
      <c r="A86" s="54"/>
      <c r="B86" s="55"/>
      <c r="C86" s="60"/>
      <c r="D86" s="65"/>
      <c r="E86" s="52"/>
      <c r="F86" s="52"/>
      <c r="G86" s="52"/>
      <c r="H86" s="188"/>
      <c r="I86" s="188"/>
      <c r="J86" s="189"/>
      <c r="K86" s="189"/>
      <c r="L86" s="175"/>
      <c r="M86" s="180"/>
      <c r="N86" s="177"/>
      <c r="O86" s="175"/>
      <c r="P86" s="175"/>
      <c r="Q86" s="175"/>
      <c r="R86" s="177"/>
      <c r="S86" s="177"/>
      <c r="T86" s="177"/>
    </row>
    <row r="87" spans="1:20">
      <c r="A87" s="54"/>
      <c r="B87" s="55"/>
      <c r="C87" s="60"/>
      <c r="D87" s="65"/>
      <c r="E87" s="52"/>
      <c r="F87" s="52"/>
      <c r="G87" s="52"/>
      <c r="H87" s="188"/>
      <c r="I87" s="188"/>
      <c r="J87" s="189"/>
      <c r="K87" s="189"/>
      <c r="L87" s="175"/>
      <c r="M87" s="180"/>
      <c r="N87" s="177"/>
      <c r="O87" s="175"/>
      <c r="P87" s="175"/>
      <c r="Q87" s="175"/>
      <c r="R87" s="177"/>
      <c r="S87" s="177"/>
      <c r="T87" s="177"/>
    </row>
    <row r="88" spans="1:20">
      <c r="A88" s="54"/>
      <c r="B88" s="55"/>
      <c r="C88" s="60"/>
      <c r="D88" s="65"/>
      <c r="E88" s="52"/>
      <c r="F88" s="52"/>
      <c r="G88" s="52"/>
      <c r="H88" s="188"/>
      <c r="I88" s="188"/>
      <c r="J88" s="189"/>
      <c r="K88" s="189"/>
      <c r="L88" s="175"/>
      <c r="M88" s="180"/>
      <c r="N88" s="177"/>
      <c r="O88" s="175"/>
      <c r="P88" s="175"/>
      <c r="Q88" s="175"/>
      <c r="R88" s="177"/>
      <c r="S88" s="177"/>
      <c r="T88" s="177"/>
    </row>
    <row r="89" spans="1:20">
      <c r="A89" s="54"/>
      <c r="B89" s="55"/>
      <c r="C89" s="60"/>
      <c r="D89" s="65"/>
      <c r="E89" s="52"/>
      <c r="F89" s="52"/>
      <c r="G89" s="52"/>
      <c r="H89" s="188"/>
      <c r="I89" s="188"/>
      <c r="J89" s="189"/>
      <c r="K89" s="189"/>
      <c r="L89" s="175"/>
      <c r="M89" s="180"/>
      <c r="N89" s="177"/>
      <c r="O89" s="175"/>
      <c r="P89" s="175"/>
      <c r="Q89" s="175"/>
      <c r="R89" s="177"/>
      <c r="S89" s="177"/>
      <c r="T89" s="177"/>
    </row>
    <row r="90" spans="1:20">
      <c r="A90" s="54"/>
      <c r="B90" s="55"/>
      <c r="C90" s="60"/>
      <c r="D90" s="65"/>
      <c r="E90" s="52"/>
      <c r="F90" s="52"/>
      <c r="G90" s="52"/>
      <c r="H90" s="188"/>
      <c r="I90" s="188"/>
      <c r="J90" s="189"/>
      <c r="K90" s="189"/>
      <c r="L90" s="175"/>
      <c r="M90" s="180"/>
      <c r="N90" s="177"/>
      <c r="O90" s="175"/>
      <c r="P90" s="175"/>
      <c r="Q90" s="175"/>
      <c r="R90" s="177"/>
      <c r="S90" s="177"/>
      <c r="T90" s="177"/>
    </row>
    <row r="91" spans="1:20">
      <c r="A91" s="54"/>
      <c r="B91" s="55"/>
      <c r="C91" s="60"/>
      <c r="D91" s="65"/>
      <c r="E91" s="52"/>
      <c r="F91" s="52"/>
      <c r="G91" s="52"/>
      <c r="H91" s="188"/>
      <c r="I91" s="188"/>
      <c r="J91" s="189"/>
      <c r="K91" s="189"/>
      <c r="L91" s="175"/>
      <c r="M91" s="180"/>
      <c r="N91" s="177"/>
      <c r="O91" s="175"/>
      <c r="P91" s="175"/>
      <c r="Q91" s="175"/>
      <c r="R91" s="177"/>
      <c r="S91" s="177"/>
      <c r="T91" s="177"/>
    </row>
    <row r="92" spans="1:20">
      <c r="A92" s="54"/>
      <c r="B92" s="55"/>
      <c r="C92" s="60"/>
      <c r="D92" s="65"/>
      <c r="E92" s="52"/>
      <c r="F92" s="52"/>
      <c r="G92" s="52"/>
      <c r="H92" s="188"/>
      <c r="I92" s="188"/>
      <c r="J92" s="189"/>
      <c r="K92" s="189"/>
      <c r="L92" s="175"/>
      <c r="M92" s="180"/>
      <c r="N92" s="177"/>
      <c r="O92" s="175"/>
      <c r="P92" s="175"/>
      <c r="Q92" s="175"/>
      <c r="R92" s="177"/>
      <c r="S92" s="177"/>
      <c r="T92" s="177"/>
    </row>
    <row r="93" spans="1:20">
      <c r="A93" s="54"/>
      <c r="B93" s="55"/>
      <c r="C93" s="60"/>
      <c r="D93" s="65"/>
      <c r="E93" s="52"/>
      <c r="F93" s="52"/>
      <c r="G93" s="52"/>
      <c r="H93" s="188"/>
      <c r="I93" s="188"/>
      <c r="J93" s="189"/>
      <c r="K93" s="189"/>
      <c r="L93" s="175"/>
      <c r="M93" s="180"/>
      <c r="N93" s="177"/>
      <c r="O93" s="175"/>
      <c r="P93" s="175"/>
      <c r="Q93" s="175"/>
      <c r="R93" s="177"/>
      <c r="S93" s="177"/>
      <c r="T93" s="177"/>
    </row>
    <row r="94" spans="1:20">
      <c r="A94" s="54"/>
      <c r="B94" s="55"/>
      <c r="C94" s="60"/>
      <c r="D94" s="65"/>
      <c r="E94" s="52"/>
      <c r="F94" s="52"/>
      <c r="G94" s="52"/>
      <c r="H94" s="188"/>
      <c r="I94" s="188"/>
      <c r="J94" s="189"/>
      <c r="K94" s="189"/>
      <c r="L94" s="175"/>
      <c r="M94" s="180"/>
      <c r="N94" s="177"/>
      <c r="O94" s="175"/>
      <c r="P94" s="175"/>
      <c r="Q94" s="175"/>
      <c r="R94" s="177"/>
      <c r="S94" s="177"/>
      <c r="T94" s="177"/>
    </row>
    <row r="95" spans="1:20">
      <c r="A95" s="54"/>
      <c r="B95" s="55"/>
      <c r="C95" s="60"/>
      <c r="D95" s="65"/>
      <c r="E95" s="52"/>
      <c r="F95" s="52"/>
      <c r="G95" s="52"/>
      <c r="H95" s="188"/>
      <c r="I95" s="188"/>
      <c r="J95" s="189"/>
      <c r="K95" s="189"/>
      <c r="L95" s="175"/>
      <c r="M95" s="180"/>
      <c r="N95" s="177"/>
      <c r="O95" s="175"/>
      <c r="P95" s="175"/>
      <c r="Q95" s="175"/>
      <c r="R95" s="177"/>
      <c r="S95" s="177"/>
      <c r="T95" s="177"/>
    </row>
    <row r="96" spans="1:20">
      <c r="A96" s="54"/>
      <c r="B96" s="55"/>
      <c r="C96" s="60"/>
      <c r="D96" s="65"/>
      <c r="E96" s="52"/>
      <c r="F96" s="52"/>
      <c r="G96" s="52"/>
      <c r="H96" s="188"/>
      <c r="I96" s="188"/>
      <c r="J96" s="189"/>
      <c r="K96" s="189"/>
      <c r="L96" s="175"/>
      <c r="M96" s="180"/>
      <c r="N96" s="177"/>
      <c r="O96" s="175"/>
      <c r="P96" s="175"/>
      <c r="Q96" s="175"/>
      <c r="R96" s="177"/>
      <c r="S96" s="177"/>
      <c r="T96" s="177"/>
    </row>
    <row r="97" spans="1:20">
      <c r="A97" s="54"/>
      <c r="B97" s="55"/>
      <c r="C97" s="60"/>
      <c r="D97" s="65"/>
      <c r="E97" s="52"/>
      <c r="F97" s="52"/>
      <c r="G97" s="52"/>
      <c r="H97" s="188"/>
      <c r="I97" s="188"/>
      <c r="J97" s="189"/>
      <c r="K97" s="189"/>
      <c r="L97" s="175"/>
      <c r="M97" s="180"/>
      <c r="N97" s="177"/>
      <c r="O97" s="175"/>
      <c r="P97" s="175"/>
      <c r="Q97" s="175"/>
      <c r="R97" s="177"/>
      <c r="S97" s="177"/>
      <c r="T97" s="177"/>
    </row>
    <row r="98" spans="1:20">
      <c r="A98" s="54"/>
      <c r="B98" s="55"/>
      <c r="C98" s="60"/>
      <c r="D98" s="65"/>
      <c r="E98" s="52"/>
      <c r="F98" s="52"/>
      <c r="G98" s="52"/>
      <c r="H98" s="188"/>
      <c r="I98" s="188"/>
      <c r="J98" s="189"/>
      <c r="K98" s="189"/>
      <c r="L98" s="175"/>
      <c r="M98" s="180"/>
      <c r="N98" s="177"/>
      <c r="O98" s="175"/>
      <c r="P98" s="175"/>
      <c r="Q98" s="175"/>
      <c r="R98" s="177"/>
      <c r="S98" s="177"/>
      <c r="T98" s="177"/>
    </row>
    <row r="99" spans="1:20">
      <c r="A99" s="54"/>
      <c r="B99" s="55"/>
      <c r="C99" s="60"/>
      <c r="D99" s="66"/>
      <c r="E99" s="52"/>
      <c r="F99" s="52"/>
      <c r="G99" s="52"/>
      <c r="H99" s="188"/>
      <c r="I99" s="188"/>
      <c r="J99" s="189"/>
      <c r="K99" s="189"/>
      <c r="L99" s="175"/>
      <c r="M99" s="180"/>
      <c r="N99" s="177"/>
      <c r="O99" s="175"/>
      <c r="P99" s="175"/>
      <c r="Q99" s="175"/>
      <c r="R99" s="177"/>
      <c r="S99" s="177"/>
      <c r="T99" s="177"/>
    </row>
    <row r="100" spans="1:20">
      <c r="A100" s="54"/>
      <c r="B100" s="55"/>
      <c r="C100" s="60"/>
      <c r="D100" s="65"/>
      <c r="E100" s="52"/>
      <c r="F100" s="52"/>
      <c r="G100" s="52"/>
      <c r="H100" s="188"/>
      <c r="I100" s="188"/>
      <c r="J100" s="189"/>
      <c r="K100" s="189"/>
      <c r="L100" s="175"/>
      <c r="M100" s="180"/>
      <c r="N100" s="177"/>
      <c r="O100" s="175"/>
      <c r="P100" s="175"/>
      <c r="Q100" s="175"/>
      <c r="R100" s="177"/>
      <c r="S100" s="177"/>
      <c r="T100" s="177"/>
    </row>
    <row r="101" spans="1:20">
      <c r="A101" s="54"/>
      <c r="B101" s="55"/>
      <c r="C101" s="60"/>
      <c r="D101" s="65"/>
      <c r="E101" s="62"/>
      <c r="F101" s="62"/>
      <c r="G101" s="62"/>
      <c r="H101" s="188"/>
      <c r="I101" s="188"/>
      <c r="J101" s="189"/>
      <c r="K101" s="189"/>
      <c r="L101" s="175"/>
      <c r="M101" s="180"/>
      <c r="N101" s="177"/>
      <c r="O101" s="175"/>
      <c r="P101" s="175"/>
      <c r="Q101" s="175"/>
      <c r="R101" s="177"/>
      <c r="S101" s="177"/>
      <c r="T101" s="177"/>
    </row>
    <row r="102" spans="1:20">
      <c r="A102" s="54"/>
      <c r="B102" s="55"/>
      <c r="C102" s="60"/>
      <c r="D102" s="65"/>
      <c r="E102" s="62"/>
      <c r="F102" s="62"/>
      <c r="G102" s="62"/>
      <c r="H102" s="188"/>
      <c r="I102" s="188"/>
      <c r="J102" s="189"/>
      <c r="K102" s="189"/>
      <c r="L102" s="175"/>
      <c r="M102" s="180"/>
      <c r="N102" s="177"/>
      <c r="O102" s="175"/>
      <c r="P102" s="175"/>
      <c r="Q102" s="175"/>
      <c r="R102" s="177"/>
      <c r="S102" s="177"/>
      <c r="T102" s="177"/>
    </row>
    <row r="103" spans="1:20">
      <c r="A103" s="54"/>
      <c r="B103" s="55"/>
      <c r="C103" s="60"/>
      <c r="D103" s="65"/>
      <c r="E103" s="62"/>
      <c r="F103" s="62"/>
      <c r="G103" s="62"/>
      <c r="H103" s="188"/>
      <c r="I103" s="188"/>
      <c r="J103" s="189"/>
      <c r="K103" s="189"/>
      <c r="L103" s="175"/>
      <c r="M103" s="180"/>
      <c r="N103" s="177"/>
      <c r="O103" s="175"/>
      <c r="P103" s="175"/>
      <c r="Q103" s="175"/>
      <c r="R103" s="177"/>
      <c r="S103" s="177"/>
      <c r="T103" s="177"/>
    </row>
    <row r="104" spans="1:20">
      <c r="A104" s="54"/>
      <c r="B104" s="55"/>
      <c r="C104" s="60"/>
      <c r="D104" s="65"/>
      <c r="E104" s="62"/>
      <c r="F104" s="62"/>
      <c r="G104" s="62"/>
      <c r="H104" s="188"/>
      <c r="I104" s="188"/>
      <c r="J104" s="189"/>
      <c r="K104" s="189"/>
      <c r="L104" s="175"/>
      <c r="M104" s="180"/>
      <c r="N104" s="177"/>
      <c r="O104" s="175"/>
      <c r="P104" s="175"/>
      <c r="Q104" s="175"/>
      <c r="R104" s="177"/>
      <c r="S104" s="177"/>
      <c r="T104" s="177"/>
    </row>
    <row r="105" spans="1:20">
      <c r="A105" s="54"/>
      <c r="B105" s="55"/>
      <c r="C105" s="60"/>
      <c r="D105" s="65"/>
      <c r="E105" s="62"/>
      <c r="F105" s="62"/>
      <c r="G105" s="62"/>
      <c r="H105" s="188"/>
      <c r="I105" s="188"/>
      <c r="J105" s="189"/>
      <c r="K105" s="189"/>
      <c r="L105" s="175"/>
      <c r="M105" s="180"/>
      <c r="N105" s="177"/>
      <c r="O105" s="175"/>
      <c r="P105" s="175"/>
      <c r="Q105" s="175"/>
      <c r="R105" s="177"/>
      <c r="S105" s="177"/>
      <c r="T105" s="177"/>
    </row>
    <row r="106" spans="1:20">
      <c r="A106" s="54"/>
      <c r="B106" s="55"/>
      <c r="C106" s="60"/>
      <c r="D106" s="65"/>
      <c r="E106" s="62"/>
      <c r="F106" s="62"/>
      <c r="G106" s="62"/>
      <c r="H106" s="188"/>
      <c r="I106" s="188"/>
      <c r="J106" s="189"/>
      <c r="K106" s="189"/>
      <c r="L106" s="175"/>
      <c r="M106" s="180"/>
      <c r="N106" s="177"/>
      <c r="O106" s="175"/>
      <c r="P106" s="175"/>
      <c r="Q106" s="175"/>
      <c r="R106" s="177"/>
      <c r="S106" s="177"/>
      <c r="T106" s="177"/>
    </row>
    <row r="107" spans="1:20">
      <c r="A107" s="54"/>
      <c r="B107" s="55"/>
      <c r="C107" s="60"/>
      <c r="D107" s="65"/>
      <c r="E107" s="62"/>
      <c r="F107" s="62"/>
      <c r="G107" s="62"/>
      <c r="H107" s="188"/>
      <c r="I107" s="188"/>
      <c r="J107" s="189"/>
      <c r="K107" s="189"/>
      <c r="L107" s="175"/>
      <c r="M107" s="180"/>
      <c r="N107" s="177"/>
      <c r="O107" s="175"/>
      <c r="P107" s="175"/>
      <c r="Q107" s="175"/>
      <c r="R107" s="177"/>
      <c r="S107" s="177"/>
      <c r="T107" s="177"/>
    </row>
    <row r="108" spans="1:20">
      <c r="A108" s="54"/>
      <c r="B108" s="55"/>
      <c r="C108" s="60"/>
      <c r="D108" s="65"/>
      <c r="E108" s="62"/>
      <c r="F108" s="62"/>
      <c r="G108" s="62"/>
      <c r="H108" s="188"/>
      <c r="I108" s="188"/>
      <c r="J108" s="189"/>
      <c r="K108" s="189"/>
      <c r="L108" s="175"/>
      <c r="M108" s="180"/>
      <c r="N108" s="177"/>
      <c r="O108" s="175"/>
      <c r="P108" s="175"/>
      <c r="Q108" s="175"/>
      <c r="R108" s="177"/>
      <c r="S108" s="177"/>
      <c r="T108" s="177"/>
    </row>
    <row r="109" spans="1:20">
      <c r="A109" s="54"/>
      <c r="B109" s="55"/>
      <c r="C109" s="60"/>
      <c r="D109" s="65"/>
      <c r="E109" s="62"/>
      <c r="F109" s="62"/>
      <c r="G109" s="62"/>
      <c r="H109" s="188"/>
      <c r="I109" s="188"/>
      <c r="J109" s="189"/>
      <c r="K109" s="189"/>
      <c r="L109" s="175"/>
      <c r="M109" s="180"/>
      <c r="N109" s="177"/>
      <c r="O109" s="175"/>
      <c r="P109" s="175"/>
      <c r="Q109" s="175"/>
      <c r="R109" s="177"/>
      <c r="S109" s="177"/>
      <c r="T109" s="177"/>
    </row>
    <row r="110" spans="1:20">
      <c r="A110" s="54"/>
      <c r="B110" s="55"/>
      <c r="C110" s="60"/>
      <c r="D110" s="65"/>
      <c r="E110" s="62"/>
      <c r="F110" s="62"/>
      <c r="G110" s="62"/>
      <c r="H110" s="188"/>
      <c r="I110" s="188"/>
      <c r="J110" s="189"/>
      <c r="K110" s="189"/>
      <c r="L110" s="175"/>
      <c r="M110" s="180"/>
      <c r="N110" s="177"/>
      <c r="O110" s="175"/>
      <c r="P110" s="175"/>
      <c r="Q110" s="175"/>
      <c r="R110" s="177"/>
      <c r="S110" s="177"/>
      <c r="T110" s="177"/>
    </row>
    <row r="111" spans="1:20">
      <c r="A111" s="54"/>
      <c r="B111" s="55"/>
      <c r="C111" s="60"/>
      <c r="D111" s="65"/>
      <c r="E111" s="62"/>
      <c r="F111" s="62"/>
      <c r="G111" s="62"/>
      <c r="H111" s="188"/>
      <c r="I111" s="188"/>
      <c r="J111" s="189"/>
      <c r="K111" s="189"/>
      <c r="L111" s="175"/>
      <c r="M111" s="180"/>
      <c r="N111" s="177"/>
      <c r="O111" s="175"/>
      <c r="P111" s="175"/>
      <c r="Q111" s="175"/>
      <c r="R111" s="177"/>
      <c r="S111" s="177"/>
      <c r="T111" s="177"/>
    </row>
    <row r="112" spans="1:20">
      <c r="A112" s="54"/>
      <c r="B112" s="55"/>
      <c r="C112" s="60"/>
      <c r="D112" s="65"/>
      <c r="E112" s="62"/>
      <c r="F112" s="62"/>
      <c r="G112" s="62"/>
      <c r="H112" s="188"/>
      <c r="I112" s="188"/>
      <c r="J112" s="189"/>
      <c r="K112" s="189"/>
      <c r="L112" s="175"/>
      <c r="M112" s="180"/>
      <c r="N112" s="177"/>
      <c r="O112" s="175"/>
      <c r="P112" s="175"/>
      <c r="Q112" s="175"/>
      <c r="R112" s="177"/>
      <c r="S112" s="177"/>
      <c r="T112" s="177"/>
    </row>
    <row r="113" spans="1:20">
      <c r="A113" s="54"/>
      <c r="B113" s="55"/>
      <c r="C113" s="60"/>
      <c r="D113" s="65"/>
      <c r="E113" s="62"/>
      <c r="F113" s="62"/>
      <c r="G113" s="62"/>
      <c r="H113" s="188"/>
      <c r="I113" s="188"/>
      <c r="J113" s="189"/>
      <c r="K113" s="189"/>
      <c r="L113" s="175"/>
      <c r="M113" s="180"/>
      <c r="N113" s="177"/>
      <c r="O113" s="175"/>
      <c r="P113" s="175"/>
      <c r="Q113" s="175"/>
      <c r="R113" s="177"/>
      <c r="S113" s="177"/>
      <c r="T113" s="177"/>
    </row>
    <row r="114" spans="1:20">
      <c r="A114" s="54"/>
      <c r="B114" s="55"/>
      <c r="C114" s="60"/>
      <c r="D114" s="65"/>
      <c r="E114" s="62"/>
      <c r="F114" s="62"/>
      <c r="G114" s="62"/>
      <c r="H114" s="188"/>
      <c r="I114" s="188"/>
      <c r="J114" s="189"/>
      <c r="K114" s="189"/>
      <c r="L114" s="175"/>
      <c r="M114" s="180"/>
      <c r="N114" s="177"/>
      <c r="O114" s="175"/>
      <c r="P114" s="175"/>
      <c r="Q114" s="175"/>
      <c r="R114" s="177"/>
      <c r="S114" s="177"/>
      <c r="T114" s="177"/>
    </row>
    <row r="115" spans="1:20">
      <c r="A115" s="54"/>
      <c r="B115" s="55"/>
      <c r="C115" s="60"/>
      <c r="D115" s="65"/>
      <c r="E115" s="62"/>
      <c r="F115" s="62"/>
      <c r="G115" s="62"/>
      <c r="H115" s="188"/>
      <c r="I115" s="188"/>
      <c r="J115" s="189"/>
      <c r="K115" s="189"/>
      <c r="L115" s="175"/>
      <c r="M115" s="180"/>
      <c r="N115" s="177"/>
      <c r="O115" s="175"/>
      <c r="P115" s="175"/>
      <c r="Q115" s="175"/>
      <c r="R115" s="177"/>
      <c r="S115" s="177"/>
      <c r="T115" s="177"/>
    </row>
    <row r="116" spans="1:20">
      <c r="A116" s="54"/>
      <c r="B116" s="55"/>
      <c r="C116" s="60"/>
      <c r="D116" s="65"/>
      <c r="E116" s="60"/>
      <c r="F116" s="60"/>
      <c r="G116" s="60"/>
      <c r="H116" s="188"/>
      <c r="I116" s="188"/>
      <c r="J116" s="189"/>
      <c r="K116" s="189"/>
      <c r="L116" s="175"/>
      <c r="M116" s="180"/>
      <c r="N116" s="177"/>
      <c r="O116" s="175"/>
      <c r="P116" s="175"/>
      <c r="Q116" s="175"/>
      <c r="R116" s="177"/>
      <c r="S116" s="177"/>
      <c r="T116" s="177"/>
    </row>
    <row r="117" spans="1:20">
      <c r="A117" s="54"/>
      <c r="B117" s="55"/>
      <c r="C117" s="60"/>
      <c r="D117" s="65"/>
      <c r="E117" s="60"/>
      <c r="F117" s="60"/>
      <c r="G117" s="60"/>
      <c r="H117" s="188"/>
      <c r="I117" s="188"/>
      <c r="J117" s="189"/>
      <c r="K117" s="189"/>
      <c r="L117" s="175"/>
      <c r="M117" s="180"/>
      <c r="N117" s="177"/>
      <c r="O117" s="175"/>
      <c r="P117" s="175"/>
      <c r="Q117" s="175"/>
      <c r="R117" s="177"/>
      <c r="S117" s="177"/>
      <c r="T117" s="177"/>
    </row>
    <row r="118" spans="1:20">
      <c r="A118" s="54"/>
      <c r="B118" s="55"/>
      <c r="C118" s="60"/>
      <c r="D118" s="65"/>
      <c r="E118" s="52"/>
      <c r="F118" s="52"/>
      <c r="G118" s="52"/>
      <c r="H118" s="188"/>
      <c r="I118" s="188"/>
      <c r="J118" s="189"/>
      <c r="K118" s="189"/>
      <c r="L118" s="175"/>
      <c r="M118" s="180"/>
      <c r="N118" s="177"/>
      <c r="O118" s="175"/>
      <c r="P118" s="175"/>
      <c r="Q118" s="175"/>
      <c r="R118" s="177"/>
      <c r="S118" s="177"/>
      <c r="T118" s="177"/>
    </row>
    <row r="119" spans="1:20">
      <c r="A119" s="54"/>
      <c r="B119" s="55"/>
      <c r="C119" s="60"/>
      <c r="D119" s="65"/>
      <c r="E119" s="52"/>
      <c r="F119" s="52"/>
      <c r="G119" s="52"/>
      <c r="H119" s="188"/>
      <c r="I119" s="188"/>
      <c r="J119" s="189"/>
      <c r="K119" s="189"/>
      <c r="L119" s="175"/>
      <c r="M119" s="180"/>
      <c r="N119" s="177"/>
      <c r="O119" s="175"/>
      <c r="P119" s="175"/>
      <c r="Q119" s="175"/>
      <c r="R119" s="177"/>
      <c r="S119" s="177"/>
      <c r="T119" s="177"/>
    </row>
    <row r="120" spans="1:20">
      <c r="A120" s="54"/>
      <c r="B120" s="55"/>
      <c r="C120" s="60"/>
      <c r="D120" s="65"/>
      <c r="E120" s="52"/>
      <c r="F120" s="52"/>
      <c r="G120" s="52"/>
      <c r="H120" s="188"/>
      <c r="I120" s="188"/>
      <c r="J120" s="189"/>
      <c r="K120" s="189"/>
      <c r="L120" s="175"/>
      <c r="M120" s="180"/>
      <c r="N120" s="177"/>
      <c r="O120" s="175"/>
      <c r="P120" s="175"/>
      <c r="Q120" s="175"/>
      <c r="R120" s="177"/>
      <c r="S120" s="177"/>
      <c r="T120" s="177"/>
    </row>
    <row r="121" spans="1:20">
      <c r="A121" s="54"/>
      <c r="B121" s="55"/>
      <c r="C121" s="60"/>
      <c r="D121" s="65"/>
      <c r="E121" s="52"/>
      <c r="F121" s="52"/>
      <c r="G121" s="52"/>
      <c r="H121" s="188"/>
      <c r="I121" s="188"/>
      <c r="J121" s="189"/>
      <c r="K121" s="189"/>
      <c r="L121" s="175"/>
      <c r="M121" s="180"/>
      <c r="N121" s="177"/>
      <c r="O121" s="175"/>
      <c r="P121" s="175"/>
      <c r="Q121" s="175"/>
      <c r="R121" s="177"/>
      <c r="S121" s="177"/>
      <c r="T121" s="177"/>
    </row>
    <row r="122" spans="1:20">
      <c r="A122" s="54"/>
      <c r="B122" s="55"/>
      <c r="C122" s="60"/>
      <c r="D122" s="65"/>
      <c r="E122" s="52"/>
      <c r="F122" s="52"/>
      <c r="G122" s="52"/>
      <c r="H122" s="188"/>
      <c r="I122" s="188"/>
      <c r="J122" s="189"/>
      <c r="K122" s="189"/>
      <c r="L122" s="175"/>
      <c r="M122" s="180"/>
      <c r="N122" s="177"/>
      <c r="O122" s="175"/>
      <c r="P122" s="175"/>
      <c r="Q122" s="175"/>
      <c r="R122" s="177"/>
      <c r="S122" s="177"/>
      <c r="T122" s="177"/>
    </row>
    <row r="123" spans="1:20">
      <c r="A123" s="54"/>
      <c r="B123" s="55"/>
      <c r="C123" s="60"/>
      <c r="D123" s="65"/>
      <c r="E123" s="52"/>
      <c r="F123" s="52"/>
      <c r="G123" s="52"/>
      <c r="H123" s="188"/>
      <c r="I123" s="188"/>
      <c r="J123" s="189"/>
      <c r="K123" s="189"/>
      <c r="L123" s="175"/>
      <c r="M123" s="180"/>
      <c r="N123" s="177"/>
      <c r="O123" s="175"/>
      <c r="P123" s="175"/>
      <c r="Q123" s="175"/>
      <c r="R123" s="177"/>
      <c r="S123" s="177"/>
      <c r="T123" s="177"/>
    </row>
    <row r="124" spans="1:20">
      <c r="A124" s="54"/>
      <c r="B124" s="55"/>
      <c r="C124" s="60"/>
      <c r="D124" s="65"/>
      <c r="E124" s="52"/>
      <c r="F124" s="52"/>
      <c r="G124" s="52"/>
      <c r="H124" s="188"/>
      <c r="I124" s="188"/>
      <c r="J124" s="189"/>
      <c r="K124" s="189"/>
      <c r="L124" s="175"/>
      <c r="M124" s="180"/>
      <c r="N124" s="177"/>
      <c r="O124" s="175"/>
      <c r="P124" s="175"/>
      <c r="Q124" s="175"/>
      <c r="R124" s="177"/>
      <c r="S124" s="177"/>
      <c r="T124" s="177"/>
    </row>
    <row r="125" spans="1:20">
      <c r="A125" s="54"/>
      <c r="B125" s="55"/>
      <c r="C125" s="60"/>
      <c r="D125" s="65"/>
      <c r="E125" s="52"/>
      <c r="F125" s="52"/>
      <c r="G125" s="52"/>
      <c r="H125" s="188"/>
      <c r="I125" s="188"/>
      <c r="J125" s="189"/>
      <c r="K125" s="189"/>
      <c r="L125" s="175"/>
      <c r="M125" s="180"/>
      <c r="N125" s="177"/>
      <c r="O125" s="175"/>
      <c r="P125" s="175"/>
      <c r="Q125" s="175"/>
      <c r="R125" s="177"/>
      <c r="S125" s="177"/>
      <c r="T125" s="177"/>
    </row>
    <row r="126" spans="1:20">
      <c r="A126" s="54"/>
      <c r="B126" s="55"/>
      <c r="C126" s="60"/>
      <c r="D126" s="67"/>
      <c r="E126" s="52"/>
      <c r="F126" s="52"/>
      <c r="G126" s="52"/>
      <c r="H126" s="188"/>
      <c r="I126" s="188"/>
      <c r="J126" s="189"/>
      <c r="K126" s="189"/>
      <c r="L126" s="175"/>
      <c r="M126" s="180"/>
      <c r="N126" s="177"/>
      <c r="O126" s="175"/>
      <c r="P126" s="175"/>
      <c r="Q126" s="175"/>
      <c r="R126" s="177"/>
      <c r="S126" s="177"/>
      <c r="T126" s="177"/>
    </row>
    <row r="127" spans="1:20">
      <c r="A127" s="54"/>
      <c r="B127" s="55"/>
      <c r="C127" s="60"/>
      <c r="D127" s="73"/>
      <c r="E127" s="52"/>
      <c r="F127" s="52"/>
      <c r="G127" s="52"/>
      <c r="H127" s="188"/>
      <c r="I127" s="188"/>
      <c r="J127" s="189"/>
      <c r="K127" s="189"/>
      <c r="L127" s="175"/>
      <c r="M127" s="180"/>
      <c r="N127" s="177"/>
      <c r="O127" s="175"/>
      <c r="P127" s="175"/>
      <c r="Q127" s="175"/>
      <c r="R127" s="177"/>
      <c r="S127" s="177"/>
      <c r="T127" s="177"/>
    </row>
    <row r="128" spans="1:20">
      <c r="A128" s="54"/>
      <c r="B128" s="55"/>
      <c r="C128" s="60"/>
      <c r="D128" s="73"/>
      <c r="E128" s="52"/>
      <c r="F128" s="52"/>
      <c r="G128" s="52"/>
      <c r="H128" s="188"/>
      <c r="I128" s="188"/>
      <c r="J128" s="189"/>
      <c r="K128" s="189"/>
      <c r="L128" s="175"/>
      <c r="M128" s="180"/>
      <c r="N128" s="177"/>
      <c r="O128" s="175"/>
      <c r="P128" s="175"/>
      <c r="Q128" s="175"/>
      <c r="R128" s="177"/>
      <c r="S128" s="177"/>
      <c r="T128" s="177"/>
    </row>
    <row r="129" spans="1:20">
      <c r="A129" s="54"/>
      <c r="B129" s="55"/>
      <c r="C129" s="60"/>
      <c r="D129" s="93"/>
      <c r="E129" s="52"/>
      <c r="F129" s="52"/>
      <c r="G129" s="52"/>
      <c r="H129" s="188"/>
      <c r="I129" s="188"/>
      <c r="J129" s="189"/>
      <c r="K129" s="189"/>
      <c r="L129" s="175"/>
      <c r="M129" s="180"/>
      <c r="N129" s="177"/>
      <c r="O129" s="175"/>
      <c r="P129" s="175"/>
      <c r="Q129" s="175"/>
      <c r="R129" s="177"/>
      <c r="S129" s="177"/>
      <c r="T129" s="177"/>
    </row>
    <row r="130" spans="1:20">
      <c r="A130" s="54"/>
      <c r="B130" s="55"/>
      <c r="C130" s="60"/>
      <c r="D130" s="73"/>
      <c r="E130" s="52"/>
      <c r="F130" s="52"/>
      <c r="G130" s="52"/>
      <c r="H130" s="188"/>
      <c r="I130" s="188"/>
      <c r="J130" s="189"/>
      <c r="K130" s="189"/>
      <c r="L130" s="175"/>
      <c r="M130" s="180"/>
      <c r="N130" s="177"/>
      <c r="O130" s="175"/>
      <c r="P130" s="175"/>
      <c r="Q130" s="175"/>
      <c r="R130" s="177"/>
      <c r="S130" s="177"/>
      <c r="T130" s="177"/>
    </row>
    <row r="131" spans="1:20">
      <c r="A131" s="54"/>
      <c r="B131" s="55"/>
      <c r="C131" s="60"/>
      <c r="D131" s="73"/>
      <c r="E131" s="52"/>
      <c r="F131" s="52"/>
      <c r="G131" s="52"/>
      <c r="H131" s="188"/>
      <c r="I131" s="188"/>
      <c r="J131" s="189"/>
      <c r="K131" s="189"/>
      <c r="L131" s="175"/>
      <c r="M131" s="180"/>
      <c r="N131" s="177"/>
      <c r="O131" s="175"/>
      <c r="P131" s="175"/>
      <c r="Q131" s="175"/>
      <c r="R131" s="177"/>
      <c r="S131" s="177"/>
      <c r="T131" s="177"/>
    </row>
    <row r="132" spans="1:20">
      <c r="A132" s="54"/>
      <c r="B132" s="55"/>
      <c r="C132" s="60"/>
      <c r="D132" s="73"/>
      <c r="E132" s="52"/>
      <c r="F132" s="52"/>
      <c r="G132" s="52"/>
      <c r="H132" s="188"/>
      <c r="I132" s="188"/>
      <c r="J132" s="189"/>
      <c r="K132" s="189"/>
      <c r="L132" s="175"/>
      <c r="M132" s="180"/>
      <c r="N132" s="177"/>
      <c r="O132" s="175"/>
      <c r="P132" s="175"/>
      <c r="Q132" s="175"/>
      <c r="R132" s="177"/>
      <c r="S132" s="177"/>
      <c r="T132" s="177"/>
    </row>
    <row r="133" spans="1:20">
      <c r="A133" s="54"/>
      <c r="B133" s="55"/>
      <c r="C133" s="60"/>
      <c r="D133" s="73"/>
      <c r="E133" s="52"/>
      <c r="F133" s="52"/>
      <c r="G133" s="52"/>
      <c r="H133" s="188"/>
      <c r="I133" s="188"/>
      <c r="J133" s="189"/>
      <c r="K133" s="189"/>
      <c r="L133" s="175"/>
      <c r="M133" s="180"/>
      <c r="N133" s="177"/>
      <c r="O133" s="175"/>
      <c r="P133" s="175"/>
      <c r="Q133" s="175"/>
      <c r="R133" s="177"/>
      <c r="S133" s="177"/>
      <c r="T133" s="177"/>
    </row>
    <row r="134" spans="1:20">
      <c r="A134" s="54"/>
      <c r="B134" s="55"/>
      <c r="C134" s="60"/>
      <c r="D134" s="73"/>
      <c r="E134" s="52"/>
      <c r="F134" s="52"/>
      <c r="G134" s="52"/>
      <c r="H134" s="188"/>
      <c r="I134" s="188"/>
      <c r="J134" s="189"/>
      <c r="K134" s="189"/>
      <c r="L134" s="175"/>
      <c r="M134" s="180"/>
      <c r="N134" s="177"/>
      <c r="O134" s="175"/>
      <c r="P134" s="175"/>
      <c r="Q134" s="175"/>
      <c r="R134" s="177"/>
      <c r="S134" s="177"/>
      <c r="T134" s="177"/>
    </row>
    <row r="135" spans="1:20">
      <c r="A135" s="54"/>
      <c r="B135" s="55"/>
      <c r="C135" s="60"/>
      <c r="D135" s="73"/>
      <c r="E135" s="52"/>
      <c r="F135" s="52"/>
      <c r="G135" s="52"/>
      <c r="H135" s="188"/>
      <c r="I135" s="188"/>
      <c r="J135" s="189"/>
      <c r="K135" s="189"/>
      <c r="L135" s="175"/>
      <c r="M135" s="180"/>
      <c r="N135" s="177"/>
      <c r="O135" s="175"/>
      <c r="P135" s="175"/>
      <c r="Q135" s="175"/>
      <c r="R135" s="177"/>
      <c r="S135" s="177"/>
      <c r="T135" s="177"/>
    </row>
    <row r="136" spans="1:20">
      <c r="A136" s="54"/>
      <c r="B136" s="55"/>
      <c r="C136" s="60"/>
      <c r="D136" s="73"/>
      <c r="E136" s="52"/>
      <c r="F136" s="52"/>
      <c r="G136" s="52"/>
      <c r="H136" s="188"/>
      <c r="I136" s="188"/>
      <c r="J136" s="189"/>
      <c r="K136" s="189"/>
      <c r="L136" s="175"/>
      <c r="M136" s="180"/>
      <c r="N136" s="177"/>
      <c r="O136" s="175"/>
      <c r="P136" s="175"/>
      <c r="Q136" s="175"/>
      <c r="R136" s="177"/>
      <c r="S136" s="177"/>
      <c r="T136" s="177"/>
    </row>
    <row r="137" spans="1:20">
      <c r="A137" s="54"/>
      <c r="B137" s="55"/>
      <c r="C137" s="60"/>
      <c r="D137" s="73"/>
      <c r="E137" s="52"/>
      <c r="F137" s="52"/>
      <c r="G137" s="52"/>
      <c r="H137" s="188"/>
      <c r="I137" s="188"/>
      <c r="J137" s="189"/>
      <c r="K137" s="189"/>
      <c r="L137" s="175"/>
      <c r="M137" s="180"/>
      <c r="N137" s="177"/>
      <c r="O137" s="175"/>
      <c r="P137" s="175"/>
      <c r="Q137" s="175"/>
      <c r="R137" s="177"/>
      <c r="S137" s="177"/>
      <c r="T137" s="177"/>
    </row>
    <row r="138" spans="1:20">
      <c r="A138" s="54"/>
      <c r="B138" s="55"/>
      <c r="C138" s="60"/>
      <c r="D138" s="73"/>
      <c r="E138" s="52"/>
      <c r="F138" s="52"/>
      <c r="G138" s="52"/>
      <c r="H138" s="188"/>
      <c r="I138" s="188"/>
      <c r="J138" s="189"/>
      <c r="K138" s="189"/>
      <c r="L138" s="175"/>
      <c r="M138" s="180"/>
      <c r="N138" s="177"/>
      <c r="O138" s="175"/>
      <c r="P138" s="175"/>
      <c r="Q138" s="175"/>
      <c r="R138" s="177"/>
      <c r="S138" s="177"/>
      <c r="T138" s="177"/>
    </row>
    <row r="139" spans="1:20">
      <c r="A139" s="54"/>
      <c r="B139" s="55"/>
      <c r="C139" s="60"/>
      <c r="D139" s="73"/>
      <c r="E139" s="52"/>
      <c r="F139" s="52"/>
      <c r="G139" s="52"/>
      <c r="H139" s="188"/>
      <c r="I139" s="188"/>
      <c r="J139" s="189"/>
      <c r="K139" s="189"/>
      <c r="L139" s="175"/>
      <c r="M139" s="180"/>
      <c r="N139" s="177"/>
      <c r="O139" s="175"/>
      <c r="P139" s="175"/>
      <c r="Q139" s="175"/>
      <c r="R139" s="177"/>
      <c r="S139" s="177"/>
      <c r="T139" s="177"/>
    </row>
    <row r="140" spans="1:20">
      <c r="A140" s="54"/>
      <c r="B140" s="55"/>
      <c r="C140" s="60"/>
      <c r="D140" s="73"/>
      <c r="E140" s="52"/>
      <c r="F140" s="52"/>
      <c r="G140" s="52"/>
      <c r="H140" s="188"/>
      <c r="I140" s="188"/>
      <c r="J140" s="189"/>
      <c r="K140" s="189"/>
      <c r="L140" s="175"/>
      <c r="M140" s="180"/>
      <c r="N140" s="177"/>
      <c r="O140" s="175"/>
      <c r="P140" s="175"/>
      <c r="Q140" s="175"/>
      <c r="R140" s="177"/>
      <c r="S140" s="177"/>
      <c r="T140" s="177"/>
    </row>
    <row r="141" spans="1:20">
      <c r="A141" s="54"/>
      <c r="B141" s="55"/>
      <c r="C141" s="60"/>
      <c r="D141" s="73"/>
      <c r="E141" s="52"/>
      <c r="F141" s="52"/>
      <c r="G141" s="52"/>
      <c r="H141" s="188"/>
      <c r="I141" s="188"/>
      <c r="J141" s="189"/>
      <c r="K141" s="189"/>
      <c r="L141" s="175"/>
      <c r="M141" s="180"/>
      <c r="N141" s="177"/>
      <c r="O141" s="175"/>
      <c r="P141" s="175"/>
      <c r="Q141" s="175"/>
      <c r="R141" s="177"/>
      <c r="S141" s="177"/>
      <c r="T141" s="177"/>
    </row>
    <row r="142" spans="1:20">
      <c r="A142" s="54"/>
      <c r="B142" s="55"/>
      <c r="C142" s="60"/>
      <c r="D142" s="73"/>
      <c r="E142" s="52"/>
      <c r="F142" s="52"/>
      <c r="G142" s="52"/>
      <c r="H142" s="188"/>
      <c r="I142" s="188"/>
      <c r="J142" s="189"/>
      <c r="K142" s="189"/>
      <c r="L142" s="175"/>
      <c r="M142" s="180"/>
      <c r="N142" s="177"/>
      <c r="O142" s="175"/>
      <c r="P142" s="175"/>
      <c r="Q142" s="175"/>
      <c r="R142" s="177"/>
      <c r="S142" s="177"/>
      <c r="T142" s="177"/>
    </row>
    <row r="143" spans="1:20">
      <c r="A143" s="54"/>
      <c r="B143" s="55"/>
      <c r="C143" s="60"/>
      <c r="D143" s="73"/>
      <c r="E143" s="52"/>
      <c r="F143" s="52"/>
      <c r="G143" s="52"/>
      <c r="H143" s="188"/>
      <c r="I143" s="188"/>
      <c r="J143" s="189"/>
      <c r="K143" s="189"/>
      <c r="L143" s="175"/>
      <c r="M143" s="180"/>
      <c r="N143" s="177"/>
      <c r="O143" s="175"/>
      <c r="P143" s="175"/>
      <c r="Q143" s="175"/>
      <c r="R143" s="177"/>
      <c r="S143" s="177"/>
      <c r="T143" s="177"/>
    </row>
    <row r="144" spans="1:20">
      <c r="A144" s="54"/>
      <c r="B144" s="55"/>
      <c r="C144" s="60"/>
      <c r="D144" s="73"/>
      <c r="E144" s="52"/>
      <c r="F144" s="52"/>
      <c r="G144" s="52"/>
      <c r="H144" s="188"/>
      <c r="I144" s="188"/>
      <c r="J144" s="189"/>
      <c r="K144" s="189"/>
      <c r="L144" s="175"/>
      <c r="M144" s="180"/>
      <c r="N144" s="177"/>
      <c r="O144" s="175"/>
      <c r="P144" s="175"/>
      <c r="Q144" s="175"/>
      <c r="R144" s="177"/>
      <c r="S144" s="177"/>
      <c r="T144" s="177"/>
    </row>
    <row r="145" spans="1:20">
      <c r="A145" s="54"/>
      <c r="B145" s="55"/>
      <c r="C145" s="60"/>
      <c r="D145" s="73"/>
      <c r="E145" s="52"/>
      <c r="F145" s="52"/>
      <c r="G145" s="52"/>
      <c r="H145" s="188"/>
      <c r="I145" s="188"/>
      <c r="J145" s="189"/>
      <c r="K145" s="189"/>
      <c r="L145" s="175"/>
      <c r="M145" s="180"/>
      <c r="N145" s="177"/>
      <c r="O145" s="175"/>
      <c r="P145" s="175"/>
      <c r="Q145" s="175"/>
      <c r="R145" s="177"/>
      <c r="S145" s="177"/>
      <c r="T145" s="177"/>
    </row>
    <row r="146" spans="1:20">
      <c r="A146" s="54"/>
      <c r="B146" s="55"/>
      <c r="C146" s="60"/>
      <c r="D146" s="73"/>
      <c r="E146" s="52"/>
      <c r="F146" s="52"/>
      <c r="G146" s="52"/>
      <c r="H146" s="188"/>
      <c r="I146" s="188"/>
      <c r="J146" s="189"/>
      <c r="K146" s="189"/>
      <c r="L146" s="175"/>
      <c r="M146" s="180"/>
      <c r="N146" s="177"/>
      <c r="O146" s="175"/>
      <c r="P146" s="175"/>
      <c r="Q146" s="175"/>
      <c r="R146" s="177"/>
      <c r="S146" s="177"/>
      <c r="T146" s="177"/>
    </row>
    <row r="147" spans="1:20">
      <c r="A147" s="54"/>
      <c r="B147" s="55"/>
      <c r="C147" s="60"/>
      <c r="D147" s="73"/>
      <c r="E147" s="52"/>
      <c r="F147" s="52"/>
      <c r="G147" s="52"/>
      <c r="H147" s="188"/>
      <c r="I147" s="188"/>
      <c r="J147" s="189"/>
      <c r="K147" s="189"/>
      <c r="L147" s="175"/>
      <c r="M147" s="180"/>
      <c r="N147" s="177"/>
      <c r="O147" s="175"/>
      <c r="P147" s="175"/>
      <c r="Q147" s="175"/>
      <c r="R147" s="177"/>
      <c r="S147" s="177"/>
      <c r="T147" s="177"/>
    </row>
    <row r="148" spans="1:20">
      <c r="A148" s="54"/>
      <c r="B148" s="55"/>
      <c r="C148" s="60"/>
      <c r="D148" s="73"/>
      <c r="E148" s="52"/>
      <c r="F148" s="52"/>
      <c r="G148" s="52"/>
      <c r="H148" s="188"/>
      <c r="I148" s="188"/>
      <c r="J148" s="189"/>
      <c r="K148" s="189"/>
      <c r="L148" s="175"/>
      <c r="M148" s="180"/>
      <c r="N148" s="177"/>
      <c r="O148" s="175"/>
      <c r="P148" s="175"/>
      <c r="Q148" s="175"/>
      <c r="R148" s="177"/>
      <c r="S148" s="177"/>
      <c r="T148" s="177"/>
    </row>
    <row r="149" spans="1:20">
      <c r="A149" s="54"/>
      <c r="B149" s="55"/>
      <c r="C149" s="60"/>
      <c r="D149" s="93"/>
      <c r="E149" s="92"/>
      <c r="F149" s="92"/>
      <c r="G149" s="92"/>
      <c r="H149" s="188"/>
      <c r="I149" s="188"/>
      <c r="J149" s="189"/>
      <c r="K149" s="189"/>
      <c r="L149" s="175"/>
      <c r="M149" s="180"/>
      <c r="N149" s="177"/>
      <c r="O149" s="175"/>
      <c r="P149" s="175"/>
      <c r="Q149" s="175"/>
      <c r="R149" s="177"/>
      <c r="S149" s="177"/>
      <c r="T149" s="177"/>
    </row>
    <row r="150" spans="1:20">
      <c r="A150" s="54"/>
      <c r="B150" s="55"/>
      <c r="C150" s="60"/>
      <c r="D150" s="93"/>
      <c r="E150" s="92"/>
      <c r="F150" s="92"/>
      <c r="G150" s="92"/>
      <c r="H150" s="188"/>
      <c r="I150" s="188"/>
      <c r="J150" s="189"/>
      <c r="K150" s="189"/>
      <c r="L150" s="175"/>
      <c r="M150" s="180"/>
      <c r="N150" s="177"/>
      <c r="O150" s="175"/>
      <c r="P150" s="175"/>
      <c r="Q150" s="175"/>
      <c r="R150" s="177"/>
      <c r="S150" s="177"/>
      <c r="T150" s="177"/>
    </row>
    <row r="151" spans="1:20">
      <c r="A151" s="54"/>
      <c r="B151" s="55"/>
      <c r="C151" s="60"/>
      <c r="D151" s="93"/>
      <c r="E151" s="92"/>
      <c r="F151" s="92"/>
      <c r="G151" s="92"/>
      <c r="H151" s="188"/>
      <c r="I151" s="188"/>
      <c r="J151" s="189"/>
      <c r="K151" s="189"/>
      <c r="L151" s="175"/>
      <c r="M151" s="180"/>
      <c r="N151" s="177"/>
      <c r="O151" s="175"/>
      <c r="P151" s="175"/>
      <c r="Q151" s="175"/>
      <c r="R151" s="177"/>
      <c r="S151" s="177"/>
      <c r="T151" s="177"/>
    </row>
    <row r="152" spans="1:20">
      <c r="A152" s="54"/>
      <c r="B152" s="55"/>
      <c r="C152" s="60"/>
      <c r="D152" s="93"/>
      <c r="E152" s="92"/>
      <c r="F152" s="92"/>
      <c r="G152" s="92"/>
      <c r="H152" s="188"/>
      <c r="I152" s="188"/>
      <c r="J152" s="189"/>
      <c r="K152" s="189"/>
      <c r="L152" s="175"/>
      <c r="M152" s="180"/>
      <c r="N152" s="177"/>
      <c r="O152" s="175"/>
      <c r="P152" s="175"/>
      <c r="Q152" s="175"/>
      <c r="R152" s="177"/>
      <c r="S152" s="177"/>
      <c r="T152" s="177"/>
    </row>
    <row r="153" spans="1:20">
      <c r="A153" s="54"/>
      <c r="B153" s="55"/>
      <c r="C153" s="60"/>
      <c r="D153" s="93"/>
      <c r="E153" s="92"/>
      <c r="F153" s="92"/>
      <c r="G153" s="92"/>
      <c r="H153" s="188"/>
      <c r="I153" s="188"/>
      <c r="J153" s="189"/>
      <c r="K153" s="189"/>
      <c r="L153" s="175"/>
      <c r="M153" s="180"/>
      <c r="N153" s="177"/>
      <c r="O153" s="175"/>
      <c r="P153" s="175"/>
      <c r="Q153" s="175"/>
      <c r="R153" s="177"/>
      <c r="S153" s="177"/>
      <c r="T153" s="177"/>
    </row>
    <row r="154" spans="1:20">
      <c r="A154" s="54"/>
      <c r="B154" s="55"/>
      <c r="C154" s="60"/>
      <c r="D154" s="93"/>
      <c r="E154" s="94"/>
      <c r="F154" s="94"/>
      <c r="G154" s="94"/>
      <c r="H154" s="188"/>
      <c r="I154" s="188"/>
      <c r="J154" s="189"/>
      <c r="K154" s="189"/>
      <c r="L154" s="175"/>
      <c r="M154" s="180"/>
      <c r="N154" s="177"/>
      <c r="O154" s="175"/>
      <c r="P154" s="175"/>
      <c r="Q154" s="175"/>
      <c r="R154" s="177"/>
      <c r="S154" s="177"/>
      <c r="T154" s="177"/>
    </row>
    <row r="155" spans="1:20">
      <c r="A155" s="54"/>
      <c r="B155" s="55"/>
      <c r="C155" s="60"/>
      <c r="D155" s="93"/>
      <c r="E155" s="92"/>
      <c r="F155" s="92"/>
      <c r="G155" s="92"/>
      <c r="H155" s="188"/>
      <c r="I155" s="188"/>
      <c r="J155" s="189"/>
      <c r="K155" s="189"/>
      <c r="L155" s="175"/>
      <c r="M155" s="180"/>
      <c r="N155" s="177"/>
      <c r="O155" s="175"/>
      <c r="P155" s="175"/>
      <c r="Q155" s="175"/>
      <c r="R155" s="177"/>
      <c r="S155" s="177"/>
      <c r="T155" s="177"/>
    </row>
    <row r="156" spans="1:20">
      <c r="A156" s="54"/>
      <c r="B156" s="55"/>
      <c r="C156" s="60"/>
      <c r="D156" s="93"/>
      <c r="E156" s="92"/>
      <c r="F156" s="92"/>
      <c r="G156" s="92"/>
      <c r="H156" s="188"/>
      <c r="I156" s="188"/>
      <c r="J156" s="189"/>
      <c r="K156" s="189"/>
      <c r="L156" s="175"/>
      <c r="M156" s="180"/>
      <c r="N156" s="177"/>
      <c r="O156" s="175"/>
      <c r="P156" s="175"/>
      <c r="Q156" s="175"/>
      <c r="R156" s="177"/>
      <c r="S156" s="177"/>
      <c r="T156" s="177"/>
    </row>
    <row r="157" spans="1:20">
      <c r="A157" s="54"/>
      <c r="B157" s="55"/>
      <c r="C157" s="60"/>
      <c r="D157" s="93"/>
      <c r="E157" s="92"/>
      <c r="F157" s="92"/>
      <c r="G157" s="92"/>
      <c r="H157" s="188"/>
      <c r="I157" s="188"/>
      <c r="J157" s="189"/>
      <c r="K157" s="189"/>
      <c r="L157" s="175"/>
      <c r="M157" s="180"/>
      <c r="N157" s="177"/>
      <c r="O157" s="175"/>
      <c r="P157" s="175"/>
      <c r="Q157" s="175"/>
      <c r="R157" s="177"/>
      <c r="S157" s="177"/>
      <c r="T157" s="177"/>
    </row>
    <row r="158" spans="1:20">
      <c r="A158" s="54"/>
      <c r="B158" s="55"/>
      <c r="C158" s="60"/>
      <c r="D158" s="93"/>
      <c r="E158" s="92"/>
      <c r="F158" s="92"/>
      <c r="G158" s="92"/>
      <c r="H158" s="188"/>
      <c r="I158" s="188"/>
      <c r="J158" s="189"/>
      <c r="K158" s="189"/>
      <c r="L158" s="175"/>
      <c r="M158" s="180"/>
      <c r="N158" s="177"/>
      <c r="O158" s="175"/>
      <c r="P158" s="175"/>
      <c r="Q158" s="175"/>
      <c r="R158" s="177"/>
      <c r="S158" s="177"/>
      <c r="T158" s="177"/>
    </row>
    <row r="159" spans="1:20">
      <c r="A159" s="54"/>
      <c r="B159" s="55"/>
      <c r="C159" s="60"/>
      <c r="D159" s="93"/>
      <c r="E159" s="92"/>
      <c r="F159" s="92"/>
      <c r="G159" s="92"/>
      <c r="H159" s="188"/>
      <c r="I159" s="188"/>
      <c r="J159" s="189"/>
      <c r="K159" s="189"/>
      <c r="L159" s="175"/>
      <c r="M159" s="180"/>
      <c r="N159" s="177"/>
      <c r="O159" s="175"/>
      <c r="P159" s="175"/>
      <c r="Q159" s="175"/>
      <c r="R159" s="177"/>
      <c r="S159" s="177"/>
      <c r="T159" s="177"/>
    </row>
    <row r="160" spans="1:20">
      <c r="A160" s="54"/>
      <c r="B160" s="55"/>
      <c r="C160" s="60"/>
      <c r="D160" s="93"/>
      <c r="E160" s="92"/>
      <c r="F160" s="92"/>
      <c r="G160" s="92"/>
      <c r="H160" s="188"/>
      <c r="I160" s="188"/>
      <c r="J160" s="189"/>
      <c r="K160" s="189"/>
      <c r="L160" s="175"/>
      <c r="M160" s="180"/>
      <c r="N160" s="177"/>
      <c r="O160" s="175"/>
      <c r="P160" s="175"/>
      <c r="Q160" s="175"/>
      <c r="R160" s="177"/>
      <c r="S160" s="177"/>
      <c r="T160" s="177"/>
    </row>
    <row r="161" spans="1:20">
      <c r="A161" s="54"/>
      <c r="B161" s="55"/>
      <c r="C161" s="60"/>
      <c r="D161" s="93"/>
      <c r="E161" s="92"/>
      <c r="F161" s="92"/>
      <c r="G161" s="92"/>
      <c r="H161" s="188"/>
      <c r="I161" s="188"/>
      <c r="J161" s="189"/>
      <c r="K161" s="189"/>
      <c r="L161" s="175"/>
      <c r="M161" s="180"/>
      <c r="N161" s="177"/>
      <c r="O161" s="175"/>
      <c r="P161" s="175"/>
      <c r="Q161" s="175"/>
      <c r="R161" s="177"/>
      <c r="S161" s="177"/>
      <c r="T161" s="177"/>
    </row>
    <row r="162" spans="1:20">
      <c r="A162" s="54"/>
      <c r="B162" s="55"/>
      <c r="C162" s="60"/>
      <c r="D162" s="93"/>
      <c r="E162" s="92"/>
      <c r="F162" s="92"/>
      <c r="G162" s="92"/>
      <c r="H162" s="188"/>
      <c r="I162" s="188"/>
      <c r="J162" s="189"/>
      <c r="K162" s="189"/>
      <c r="L162" s="175"/>
      <c r="M162" s="180"/>
      <c r="N162" s="177"/>
      <c r="O162" s="175"/>
      <c r="P162" s="175"/>
      <c r="Q162" s="175"/>
      <c r="R162" s="177"/>
      <c r="S162" s="177"/>
      <c r="T162" s="177"/>
    </row>
    <row r="163" spans="1:20">
      <c r="A163" s="54"/>
      <c r="B163" s="55"/>
      <c r="C163" s="60"/>
      <c r="D163" s="93"/>
      <c r="E163" s="92"/>
      <c r="F163" s="92"/>
      <c r="G163" s="92"/>
      <c r="H163" s="188"/>
      <c r="I163" s="188"/>
      <c r="J163" s="189"/>
      <c r="K163" s="189"/>
      <c r="L163" s="175"/>
      <c r="M163" s="180"/>
      <c r="N163" s="177"/>
      <c r="O163" s="175"/>
      <c r="P163" s="175"/>
      <c r="Q163" s="175"/>
      <c r="R163" s="177"/>
      <c r="S163" s="177"/>
      <c r="T163" s="177"/>
    </row>
    <row r="164" spans="1:20">
      <c r="A164" s="54"/>
      <c r="B164" s="55"/>
      <c r="C164" s="60"/>
      <c r="D164" s="93"/>
      <c r="E164" s="92"/>
      <c r="F164" s="92"/>
      <c r="G164" s="92"/>
      <c r="H164" s="188"/>
      <c r="I164" s="188"/>
      <c r="J164" s="189"/>
      <c r="K164" s="189"/>
      <c r="L164" s="175"/>
      <c r="M164" s="180"/>
      <c r="N164" s="177"/>
      <c r="O164" s="175"/>
      <c r="P164" s="175"/>
      <c r="Q164" s="175"/>
      <c r="R164" s="177"/>
      <c r="S164" s="177"/>
      <c r="T164" s="177"/>
    </row>
    <row r="165" spans="1:20">
      <c r="A165" s="54"/>
      <c r="B165" s="55"/>
      <c r="C165" s="60"/>
      <c r="D165" s="93"/>
      <c r="E165" s="92"/>
      <c r="F165" s="92"/>
      <c r="G165" s="92"/>
      <c r="H165" s="188"/>
      <c r="I165" s="188"/>
      <c r="J165" s="189"/>
      <c r="K165" s="189"/>
      <c r="L165" s="175"/>
      <c r="M165" s="180"/>
      <c r="N165" s="177"/>
      <c r="O165" s="175"/>
      <c r="P165" s="175"/>
      <c r="Q165" s="175"/>
      <c r="R165" s="177"/>
      <c r="S165" s="177"/>
      <c r="T165" s="177"/>
    </row>
    <row r="166" spans="1:20">
      <c r="A166" s="54"/>
      <c r="B166" s="55"/>
      <c r="C166" s="60"/>
      <c r="D166" s="93"/>
      <c r="E166" s="92"/>
      <c r="F166" s="92"/>
      <c r="G166" s="92"/>
      <c r="H166" s="188"/>
      <c r="I166" s="188"/>
      <c r="J166" s="189"/>
      <c r="K166" s="189"/>
      <c r="L166" s="175"/>
      <c r="M166" s="180"/>
      <c r="N166" s="177"/>
      <c r="O166" s="175"/>
      <c r="P166" s="175"/>
      <c r="Q166" s="175"/>
      <c r="R166" s="177"/>
      <c r="S166" s="177"/>
      <c r="T166" s="177"/>
    </row>
    <row r="167" spans="1:20">
      <c r="A167" s="54"/>
      <c r="B167" s="55"/>
      <c r="C167" s="60"/>
      <c r="D167" s="93"/>
      <c r="E167" s="92"/>
      <c r="F167" s="92"/>
      <c r="G167" s="92"/>
      <c r="H167" s="188"/>
      <c r="I167" s="188"/>
      <c r="J167" s="189"/>
      <c r="K167" s="189"/>
      <c r="L167" s="175"/>
      <c r="M167" s="180"/>
      <c r="N167" s="177"/>
      <c r="O167" s="175"/>
      <c r="P167" s="175"/>
      <c r="Q167" s="175"/>
      <c r="R167" s="177"/>
      <c r="S167" s="177"/>
      <c r="T167" s="177"/>
    </row>
    <row r="168" spans="1:20">
      <c r="A168" s="54"/>
      <c r="B168" s="55"/>
      <c r="C168" s="60"/>
      <c r="D168" s="93"/>
      <c r="E168" s="92"/>
      <c r="F168" s="92"/>
      <c r="G168" s="92"/>
      <c r="H168" s="188"/>
      <c r="I168" s="188"/>
      <c r="J168" s="189"/>
      <c r="K168" s="189"/>
      <c r="L168" s="175"/>
      <c r="M168" s="180"/>
      <c r="N168" s="177"/>
      <c r="O168" s="175"/>
      <c r="P168" s="175"/>
      <c r="Q168" s="175"/>
      <c r="R168" s="177"/>
      <c r="S168" s="177"/>
      <c r="T168" s="177"/>
    </row>
    <row r="169" spans="1:20">
      <c r="A169" s="54"/>
      <c r="B169" s="55"/>
      <c r="C169" s="60"/>
      <c r="D169" s="93"/>
      <c r="E169" s="92"/>
      <c r="F169" s="92"/>
      <c r="G169" s="92"/>
      <c r="H169" s="188"/>
      <c r="I169" s="188"/>
      <c r="J169" s="189"/>
      <c r="K169" s="189"/>
      <c r="L169" s="175"/>
      <c r="M169" s="180"/>
      <c r="N169" s="177"/>
      <c r="O169" s="175"/>
      <c r="P169" s="175"/>
      <c r="Q169" s="175"/>
      <c r="R169" s="177"/>
      <c r="S169" s="177"/>
      <c r="T169" s="177"/>
    </row>
    <row r="170" spans="1:20">
      <c r="A170" s="54"/>
      <c r="B170" s="55"/>
      <c r="C170" s="60"/>
      <c r="D170" s="93"/>
      <c r="E170" s="92"/>
      <c r="F170" s="92"/>
      <c r="G170" s="92"/>
      <c r="H170" s="188"/>
      <c r="I170" s="188"/>
      <c r="J170" s="189"/>
      <c r="K170" s="189"/>
      <c r="L170" s="175"/>
      <c r="M170" s="180"/>
      <c r="N170" s="177"/>
      <c r="O170" s="175"/>
      <c r="P170" s="175"/>
      <c r="Q170" s="175"/>
      <c r="R170" s="177"/>
      <c r="S170" s="177"/>
      <c r="T170" s="177"/>
    </row>
    <row r="171" spans="1:20">
      <c r="A171" s="54"/>
      <c r="B171" s="55"/>
      <c r="C171" s="60"/>
      <c r="D171" s="93"/>
      <c r="E171" s="92"/>
      <c r="F171" s="92"/>
      <c r="G171" s="92"/>
      <c r="H171" s="188"/>
      <c r="I171" s="188"/>
      <c r="J171" s="189"/>
      <c r="K171" s="189"/>
      <c r="L171" s="175"/>
      <c r="M171" s="180"/>
      <c r="N171" s="177"/>
      <c r="O171" s="175"/>
      <c r="P171" s="175"/>
      <c r="Q171" s="175"/>
      <c r="R171" s="177"/>
      <c r="S171" s="177"/>
      <c r="T171" s="177"/>
    </row>
    <row r="172" spans="1:20">
      <c r="A172" s="54"/>
      <c r="B172" s="55"/>
      <c r="C172" s="60"/>
      <c r="D172" s="93"/>
      <c r="E172" s="92"/>
      <c r="F172" s="92"/>
      <c r="G172" s="92"/>
      <c r="H172" s="188"/>
      <c r="I172" s="188"/>
      <c r="J172" s="189"/>
      <c r="K172" s="189"/>
      <c r="L172" s="175"/>
      <c r="M172" s="180"/>
      <c r="N172" s="177"/>
      <c r="O172" s="175"/>
      <c r="P172" s="175"/>
      <c r="Q172" s="175"/>
      <c r="R172" s="177"/>
      <c r="S172" s="177"/>
      <c r="T172" s="177"/>
    </row>
    <row r="173" spans="1:20">
      <c r="A173" s="54"/>
      <c r="B173" s="55"/>
      <c r="C173" s="60"/>
      <c r="D173" s="93"/>
      <c r="E173" s="92"/>
      <c r="F173" s="92"/>
      <c r="G173" s="92"/>
      <c r="H173" s="188"/>
      <c r="I173" s="188"/>
      <c r="J173" s="189"/>
      <c r="K173" s="189"/>
      <c r="L173" s="175"/>
      <c r="M173" s="180"/>
      <c r="N173" s="177"/>
      <c r="O173" s="175"/>
      <c r="P173" s="175"/>
      <c r="Q173" s="175"/>
      <c r="R173" s="177"/>
      <c r="S173" s="177"/>
      <c r="T173" s="177"/>
    </row>
    <row r="174" spans="1:20">
      <c r="A174" s="54"/>
      <c r="B174" s="55"/>
      <c r="C174" s="60"/>
      <c r="D174" s="93"/>
      <c r="E174" s="92"/>
      <c r="F174" s="92"/>
      <c r="G174" s="92"/>
      <c r="H174" s="188"/>
      <c r="I174" s="188"/>
      <c r="J174" s="189"/>
      <c r="K174" s="189"/>
      <c r="L174" s="175"/>
      <c r="M174" s="180"/>
      <c r="N174" s="177"/>
      <c r="O174" s="175"/>
      <c r="P174" s="175"/>
      <c r="Q174" s="175"/>
      <c r="R174" s="177"/>
      <c r="S174" s="177"/>
      <c r="T174" s="177"/>
    </row>
    <row r="175" spans="1:20">
      <c r="A175" s="54"/>
      <c r="B175" s="55"/>
      <c r="C175" s="60"/>
      <c r="D175" s="93"/>
      <c r="E175" s="92"/>
      <c r="F175" s="92"/>
      <c r="G175" s="92"/>
      <c r="H175" s="188"/>
      <c r="I175" s="188"/>
      <c r="J175" s="189"/>
      <c r="K175" s="189"/>
      <c r="L175" s="175"/>
      <c r="M175" s="180"/>
      <c r="N175" s="177"/>
      <c r="O175" s="175"/>
      <c r="P175" s="175"/>
      <c r="Q175" s="175"/>
      <c r="R175" s="177"/>
      <c r="S175" s="177"/>
      <c r="T175" s="177"/>
    </row>
  </sheetData>
  <mergeCells count="6">
    <mergeCell ref="R65:T65"/>
    <mergeCell ref="D65:G65"/>
    <mergeCell ref="B1:I1"/>
    <mergeCell ref="B2:I2"/>
    <mergeCell ref="D9:G9"/>
    <mergeCell ref="D8:G8"/>
  </mergeCells>
  <conditionalFormatting sqref="J67:J175">
    <cfRule type="cellIs" dxfId="2" priority="8" operator="lessThan">
      <formula>#REF!</formula>
    </cfRule>
  </conditionalFormatting>
  <conditionalFormatting sqref="K67:K175">
    <cfRule type="cellIs" dxfId="1" priority="7" operator="lessThan">
      <formula>$G$28</formula>
    </cfRule>
  </conditionalFormatting>
  <dataValidations count="3">
    <dataValidation type="list" allowBlank="1" showInputMessage="1" showErrorMessage="1" sqref="O67:Q175 L67:L175">
      <formula1>"Yes,No"</formula1>
    </dataValidation>
    <dataValidation type="list" allowBlank="1" showInputMessage="1" showErrorMessage="1" sqref="N67:N175">
      <formula1>$B$11:$B$19</formula1>
    </dataValidation>
    <dataValidation type="list" allowBlank="1" showInputMessage="1" showErrorMessage="1" sqref="R67:T175">
      <formula1>$D$11:$D$27</formula1>
    </dataValidation>
  </dataValidations>
  <hyperlinks>
    <hyperlink ref="B65" r:id="rId1"/>
    <hyperlink ref="B68" r:id="rId2" display="http://rtf.nwcouncil.org/measures/measure.asp?id=166&amp;decisionid=249"/>
    <hyperlink ref="A67" r:id="rId3" tooltip="click for meeting agenda" display="http://rtf.nwcouncil.org/meetings/2013/01"/>
    <hyperlink ref="A68" r:id="rId4" tooltip="click for meeting agenda" display="http://rtf.nwcouncil.org/meetings/2013/01"/>
    <hyperlink ref="A69" r:id="rId5" tooltip="click for meeting agenda" display="http://rtf.nwcouncil.org/meetings/2013/01"/>
    <hyperlink ref="A70" r:id="rId6" tooltip="click for meeting agenda" display="http://rtf.nwcouncil.org/meetings/2013/01"/>
    <hyperlink ref="A71" r:id="rId7" tooltip="click for meeting agenda" display="http://rtf.nwcouncil.org/meetings/2013/01"/>
    <hyperlink ref="A72" r:id="rId8" tooltip="click for meeting agenda" display="http://rtf.nwcouncil.org/meetings/2013/01"/>
    <hyperlink ref="A73" r:id="rId9" tooltip="click for meeting agenda" display="http://rtf.nwcouncil.org/meetings/2013/01"/>
    <hyperlink ref="A74" r:id="rId10" tooltip="click for meeting agenda" display="http://rtf.nwcouncil.org/meetings/2013/01"/>
    <hyperlink ref="A75" r:id="rId11" tooltip="click for meeting agenda" display="http://rtf.nwcouncil.org/meetings/2013/01"/>
    <hyperlink ref="A76" r:id="rId12" tooltip="click for meeting agenda" display="http://rtf.nwcouncil.org/meetings/2013/01"/>
    <hyperlink ref="A77" r:id="rId13" tooltip="click for meeting agenda" display="http://rtf.nwcouncil.org/meetings/2013/01"/>
    <hyperlink ref="A78" r:id="rId14" tooltip="click for meeting agenda" display="http://rtf.nwcouncil.org/meetings/2013/01"/>
    <hyperlink ref="A79" r:id="rId15" tooltip="click for meeting agenda" display="http://rtf.nwcouncil.org/meetings/2013/01"/>
    <hyperlink ref="B69" r:id="rId16" display="http://rtf.nwcouncil.org/measures/measure.asp?id=170&amp;decisionid=251"/>
    <hyperlink ref="B70" r:id="rId17" display="http://rtf.nwcouncil.org/measures/measure.asp?id=168&amp;decisionid=248"/>
    <hyperlink ref="B71" r:id="rId18" display="http://rtf.nwcouncil.org/measures/measure.asp?id=105&amp;decisionid=245"/>
    <hyperlink ref="B72" r:id="rId19" display="http://rtf.nwcouncil.org/measures/measure.asp?id=109&amp;decisionid=250"/>
    <hyperlink ref="B73" r:id="rId20" display="http://rtf.nwcouncil.org/measures/measure.asp?id=101&amp;decisionid=254"/>
    <hyperlink ref="B74" r:id="rId21" display="http://rtf.nwcouncil.org/measures/measure.asp?id=93&amp;decisionid=246"/>
    <hyperlink ref="B75" r:id="rId22" display="http://rtf.nwcouncil.org/measures/measure.asp?id=144&amp;decisionid=244"/>
    <hyperlink ref="B76" r:id="rId23" display="http://rtf.nwcouncil.org/measures/measure.asp?id=167&amp;decisionid=247"/>
    <hyperlink ref="B77" r:id="rId24" display="http://rtf.nwcouncil.org/measures/measure.asp?id=110&amp;decisionid=252"/>
    <hyperlink ref="B78" r:id="rId25" display="http://rtf.nwcouncil.org/measures/measure.asp?id=99&amp;decisionid=253"/>
    <hyperlink ref="B79" r:id="rId26" display="http://rtf.nwcouncil.org/measures/measure.asp?id=85&amp;decisionid=258"/>
    <hyperlink ref="A80" r:id="rId27" tooltip="click for meeting agenda" display="http://rtf.nwcouncil.org/meetings/2013/01"/>
    <hyperlink ref="A81" r:id="rId28" tooltip="click for meeting agenda" display="http://rtf.nwcouncil.org/meetings/2013/01"/>
    <hyperlink ref="A82" r:id="rId29" tooltip="click for meeting agenda" display="http://rtf.nwcouncil.org/meetings/2013/01"/>
    <hyperlink ref="B80" r:id="rId30" display="http://rtf.nwcouncil.org/measures/measure.asp?id=115&amp;decisionid=258"/>
    <hyperlink ref="B81" r:id="rId31" display="http://rtf.nwcouncil.org/measures/measure.asp?id=130&amp;decisionid=259"/>
    <hyperlink ref="B82" r:id="rId32" display="http://rtf.nwcouncil.org/measures/measure.asp?id=200&amp;decisionid=259"/>
    <hyperlink ref="A83" r:id="rId33" tooltip="click for meeting agenda" display="http://rtf.nwcouncil.org/meetings/2013/02"/>
    <hyperlink ref="A84" r:id="rId34" tooltip="click for meeting agenda" display="http://rtf.nwcouncil.org/meetings/2013/02"/>
    <hyperlink ref="A85" r:id="rId35" tooltip="click for meeting agenda" display="http://rtf.nwcouncil.org/meetings/2013/02"/>
    <hyperlink ref="B83" r:id="rId36" display="http://rtf.nwcouncil.org/measures/measure.asp?id=189&amp;decisionid=261"/>
    <hyperlink ref="B84" r:id="rId37" display="http://rtf.nwcouncil.org/measures/measure.asp?id=191&amp;decisionid=262"/>
    <hyperlink ref="B85" r:id="rId38" display="http://rtf.nwcouncil.org/measures/measure.asp?id=198&amp;decisionid=260"/>
  </hyperlinks>
  <pageMargins left="0.7" right="0.7" top="0.75" bottom="0.75" header="0.3" footer="0.3"/>
  <pageSetup orientation="portrait" r:id="rId39"/>
  <drawing r:id="rId40"/>
</worksheet>
</file>

<file path=xl/worksheets/sheet3.xml><?xml version="1.0" encoding="utf-8"?>
<worksheet xmlns="http://schemas.openxmlformats.org/spreadsheetml/2006/main" xmlns:r="http://schemas.openxmlformats.org/officeDocument/2006/relationships">
  <sheetPr codeName="Sheet3"/>
  <dimension ref="A1:M31"/>
  <sheetViews>
    <sheetView showGridLines="0" tabSelected="1" zoomScaleNormal="100" workbookViewId="0">
      <selection activeCell="A18" sqref="A18"/>
    </sheetView>
  </sheetViews>
  <sheetFormatPr defaultColWidth="8.85546875" defaultRowHeight="15"/>
  <cols>
    <col min="1" max="1" width="65" customWidth="1"/>
    <col min="2" max="2" width="12.85546875" customWidth="1"/>
    <col min="3" max="3" width="16.140625" customWidth="1"/>
    <col min="4" max="4" width="12.85546875" customWidth="1"/>
    <col min="5" max="5" width="18.140625" customWidth="1"/>
    <col min="6" max="8" width="14.42578125" customWidth="1"/>
    <col min="9" max="9" width="17.5703125" bestFit="1" customWidth="1"/>
    <col min="10" max="10" width="18.7109375" bestFit="1" customWidth="1"/>
    <col min="11" max="11" width="15.28515625" bestFit="1" customWidth="1"/>
    <col min="12" max="12" width="10.85546875" bestFit="1" customWidth="1"/>
    <col min="13" max="13" width="17.5703125" bestFit="1" customWidth="1"/>
  </cols>
  <sheetData>
    <row r="1" spans="1:13">
      <c r="A1" s="233" t="s">
        <v>97</v>
      </c>
      <c r="B1" s="234"/>
      <c r="C1" s="234"/>
      <c r="D1" s="234"/>
      <c r="E1" s="234"/>
      <c r="F1" s="234"/>
      <c r="G1" s="234"/>
      <c r="H1" s="235"/>
    </row>
    <row r="2" spans="1:13" ht="46.5" customHeight="1" thickBot="1">
      <c r="A2" s="236" t="s">
        <v>202</v>
      </c>
      <c r="B2" s="237"/>
      <c r="C2" s="237"/>
      <c r="D2" s="237"/>
      <c r="E2" s="237"/>
      <c r="F2" s="237"/>
      <c r="G2" s="237"/>
      <c r="H2" s="238"/>
    </row>
    <row r="3" spans="1:13" ht="6" customHeight="1">
      <c r="A3" s="1"/>
    </row>
    <row r="4" spans="1:13" ht="19.5" thickBot="1">
      <c r="A4" s="14"/>
    </row>
    <row r="5" spans="1:13" ht="26.25" customHeight="1" thickBot="1">
      <c r="A5" s="68" t="s">
        <v>252</v>
      </c>
      <c r="B5" s="243" t="s">
        <v>25</v>
      </c>
      <c r="C5" s="244"/>
      <c r="D5" s="244"/>
      <c r="E5" s="245"/>
      <c r="F5" s="246" t="s">
        <v>65</v>
      </c>
      <c r="G5" s="247"/>
      <c r="H5" s="247"/>
      <c r="I5" s="248"/>
      <c r="J5" s="249" t="s">
        <v>249</v>
      </c>
      <c r="K5" s="250"/>
      <c r="L5" s="250"/>
      <c r="M5" s="251"/>
    </row>
    <row r="6" spans="1:13" ht="75">
      <c r="A6" s="2" t="s">
        <v>0</v>
      </c>
      <c r="B6" s="121" t="s">
        <v>286</v>
      </c>
      <c r="C6" s="121" t="s">
        <v>23</v>
      </c>
      <c r="D6" s="121" t="s">
        <v>24</v>
      </c>
      <c r="E6" s="122" t="s">
        <v>69</v>
      </c>
      <c r="F6" s="87" t="s">
        <v>286</v>
      </c>
      <c r="G6" s="3" t="s">
        <v>23</v>
      </c>
      <c r="H6" s="3" t="s">
        <v>67</v>
      </c>
      <c r="I6" s="4" t="s">
        <v>68</v>
      </c>
      <c r="J6" s="205" t="s">
        <v>286</v>
      </c>
      <c r="K6" s="206" t="s">
        <v>23</v>
      </c>
      <c r="L6" s="206" t="s">
        <v>250</v>
      </c>
      <c r="M6" s="207" t="s">
        <v>251</v>
      </c>
    </row>
    <row r="7" spans="1:13">
      <c r="A7" s="5" t="s">
        <v>1</v>
      </c>
      <c r="B7" s="123">
        <v>487000</v>
      </c>
      <c r="C7" s="124">
        <v>548435.91071428568</v>
      </c>
      <c r="D7" s="124">
        <v>558181.15714285709</v>
      </c>
      <c r="E7" s="125">
        <v>40000</v>
      </c>
      <c r="F7" s="88">
        <v>549600</v>
      </c>
      <c r="G7" s="202">
        <v>29384.797850434781</v>
      </c>
      <c r="H7" s="50" t="s">
        <v>66</v>
      </c>
      <c r="I7" s="51" t="s">
        <v>66</v>
      </c>
      <c r="J7" s="208" t="s">
        <v>66</v>
      </c>
      <c r="K7" s="208" t="s">
        <v>66</v>
      </c>
      <c r="L7" s="208" t="s">
        <v>66</v>
      </c>
      <c r="M7" s="209" t="s">
        <v>66</v>
      </c>
    </row>
    <row r="8" spans="1:13">
      <c r="A8" s="5" t="s">
        <v>2</v>
      </c>
      <c r="B8" s="123">
        <v>138000</v>
      </c>
      <c r="C8" s="124">
        <v>96568.842142857146</v>
      </c>
      <c r="D8" s="124">
        <v>112146.53809523809</v>
      </c>
      <c r="E8" s="125">
        <v>5000</v>
      </c>
      <c r="F8" s="88">
        <v>161000</v>
      </c>
      <c r="G8" s="202">
        <v>4725.1248000000005</v>
      </c>
      <c r="H8" s="50" t="s">
        <v>66</v>
      </c>
      <c r="I8" s="51" t="s">
        <v>66</v>
      </c>
      <c r="J8" s="208" t="s">
        <v>66</v>
      </c>
      <c r="K8" s="208" t="s">
        <v>66</v>
      </c>
      <c r="L8" s="208" t="s">
        <v>66</v>
      </c>
      <c r="M8" s="209" t="s">
        <v>66</v>
      </c>
    </row>
    <row r="9" spans="1:13">
      <c r="A9" s="5" t="s">
        <v>3</v>
      </c>
      <c r="B9" s="123">
        <v>176000</v>
      </c>
      <c r="C9" s="124">
        <v>144825.15999999997</v>
      </c>
      <c r="D9" s="124">
        <v>187078</v>
      </c>
      <c r="E9" s="125">
        <v>3000</v>
      </c>
      <c r="F9" s="88">
        <v>66500</v>
      </c>
      <c r="G9" s="202">
        <v>1540.8015652173913</v>
      </c>
      <c r="H9" s="50" t="s">
        <v>66</v>
      </c>
      <c r="I9" s="51" t="s">
        <v>66</v>
      </c>
      <c r="J9" s="208" t="s">
        <v>66</v>
      </c>
      <c r="K9" s="208" t="s">
        <v>66</v>
      </c>
      <c r="L9" s="208" t="s">
        <v>66</v>
      </c>
      <c r="M9" s="209" t="s">
        <v>66</v>
      </c>
    </row>
    <row r="10" spans="1:13">
      <c r="A10" s="5" t="s">
        <v>4</v>
      </c>
      <c r="B10" s="123">
        <v>134000</v>
      </c>
      <c r="C10" s="124">
        <v>83130.441428571416</v>
      </c>
      <c r="D10" s="124">
        <v>88178.914285714287</v>
      </c>
      <c r="E10" s="125">
        <v>0</v>
      </c>
      <c r="F10" s="88">
        <v>95000</v>
      </c>
      <c r="G10" s="202">
        <v>2602.2426434782606</v>
      </c>
      <c r="H10" s="50" t="s">
        <v>66</v>
      </c>
      <c r="I10" s="51" t="s">
        <v>66</v>
      </c>
      <c r="J10" s="208" t="s">
        <v>66</v>
      </c>
      <c r="K10" s="208" t="s">
        <v>66</v>
      </c>
      <c r="L10" s="208" t="s">
        <v>66</v>
      </c>
      <c r="M10" s="209" t="s">
        <v>66</v>
      </c>
    </row>
    <row r="11" spans="1:13">
      <c r="A11" s="5" t="s">
        <v>5</v>
      </c>
      <c r="B11" s="123">
        <v>228000</v>
      </c>
      <c r="C11" s="124">
        <v>153130.73142857142</v>
      </c>
      <c r="D11" s="124">
        <v>176305.91428571427</v>
      </c>
      <c r="E11" s="125">
        <v>0</v>
      </c>
      <c r="F11" s="88">
        <v>151900</v>
      </c>
      <c r="G11" s="202">
        <v>1705.1537321739129</v>
      </c>
      <c r="H11" s="50" t="s">
        <v>66</v>
      </c>
      <c r="I11" s="51" t="s">
        <v>66</v>
      </c>
      <c r="J11" s="208" t="s">
        <v>66</v>
      </c>
      <c r="K11" s="208" t="s">
        <v>66</v>
      </c>
      <c r="L11" s="208" t="s">
        <v>66</v>
      </c>
      <c r="M11" s="209" t="s">
        <v>66</v>
      </c>
    </row>
    <row r="12" spans="1:13">
      <c r="A12" s="5" t="s">
        <v>6</v>
      </c>
      <c r="B12" s="123">
        <v>58000</v>
      </c>
      <c r="C12" s="124">
        <v>53242.467142857138</v>
      </c>
      <c r="D12" s="124">
        <v>53467.438095238096</v>
      </c>
      <c r="E12" s="125">
        <v>0</v>
      </c>
      <c r="F12" s="88">
        <v>87000</v>
      </c>
      <c r="G12" s="202">
        <v>4588.1646608695655</v>
      </c>
      <c r="H12" s="50" t="s">
        <v>66</v>
      </c>
      <c r="I12" s="51" t="s">
        <v>66</v>
      </c>
      <c r="J12" s="208" t="s">
        <v>66</v>
      </c>
      <c r="K12" s="208" t="s">
        <v>66</v>
      </c>
      <c r="L12" s="208" t="s">
        <v>66</v>
      </c>
      <c r="M12" s="209" t="s">
        <v>66</v>
      </c>
    </row>
    <row r="13" spans="1:13">
      <c r="A13" s="5" t="s">
        <v>7</v>
      </c>
      <c r="B13" s="123">
        <v>0</v>
      </c>
      <c r="C13" s="124">
        <v>0</v>
      </c>
      <c r="D13" s="124">
        <v>0</v>
      </c>
      <c r="E13" s="125">
        <v>0</v>
      </c>
      <c r="F13" s="88">
        <v>0</v>
      </c>
      <c r="G13" s="202">
        <v>0</v>
      </c>
      <c r="H13" s="50" t="s">
        <v>66</v>
      </c>
      <c r="I13" s="51" t="s">
        <v>66</v>
      </c>
      <c r="J13" s="208" t="s">
        <v>66</v>
      </c>
      <c r="K13" s="208" t="s">
        <v>66</v>
      </c>
      <c r="L13" s="208" t="s">
        <v>66</v>
      </c>
      <c r="M13" s="209" t="s">
        <v>66</v>
      </c>
    </row>
    <row r="14" spans="1:13">
      <c r="A14" s="5" t="s">
        <v>8</v>
      </c>
      <c r="B14" s="123">
        <v>174000</v>
      </c>
      <c r="C14" s="124">
        <v>147268.56</v>
      </c>
      <c r="D14" s="124">
        <v>181481.25</v>
      </c>
      <c r="E14" s="125">
        <v>0</v>
      </c>
      <c r="F14" s="88">
        <v>174000</v>
      </c>
      <c r="G14" s="202">
        <v>27317.15</v>
      </c>
      <c r="H14" s="50" t="s">
        <v>66</v>
      </c>
      <c r="I14" s="51" t="s">
        <v>66</v>
      </c>
      <c r="J14" s="208" t="s">
        <v>66</v>
      </c>
      <c r="K14" s="208" t="s">
        <v>66</v>
      </c>
      <c r="L14" s="208" t="s">
        <v>66</v>
      </c>
      <c r="M14" s="209" t="s">
        <v>66</v>
      </c>
    </row>
    <row r="15" spans="1:13" ht="15.75" thickBot="1">
      <c r="A15" s="95" t="s">
        <v>9</v>
      </c>
      <c r="B15" s="126">
        <v>105000</v>
      </c>
      <c r="C15" s="127">
        <v>94599.85714285713</v>
      </c>
      <c r="D15" s="127">
        <v>94987.738095238092</v>
      </c>
      <c r="E15" s="128">
        <v>0</v>
      </c>
      <c r="F15" s="98">
        <v>215000</v>
      </c>
      <c r="G15" s="203">
        <v>14517.774747826086</v>
      </c>
      <c r="H15" s="96" t="s">
        <v>66</v>
      </c>
      <c r="I15" s="97" t="s">
        <v>66</v>
      </c>
      <c r="J15" s="210" t="s">
        <v>66</v>
      </c>
      <c r="K15" s="210" t="s">
        <v>66</v>
      </c>
      <c r="L15" s="210" t="s">
        <v>66</v>
      </c>
      <c r="M15" s="211" t="s">
        <v>66</v>
      </c>
    </row>
    <row r="16" spans="1:13" ht="38.25" customHeight="1" thickBot="1">
      <c r="A16" s="99" t="s">
        <v>95</v>
      </c>
      <c r="B16" s="129">
        <f t="shared" ref="B16:M16" si="0">SUM(B7:B15)</f>
        <v>1500000</v>
      </c>
      <c r="C16" s="129">
        <f t="shared" si="0"/>
        <v>1321201.9699999997</v>
      </c>
      <c r="D16" s="129">
        <f t="shared" si="0"/>
        <v>1451826.95</v>
      </c>
      <c r="E16" s="130">
        <f t="shared" si="0"/>
        <v>48000</v>
      </c>
      <c r="F16" s="187">
        <f t="shared" si="0"/>
        <v>1500000</v>
      </c>
      <c r="G16" s="187">
        <f t="shared" si="0"/>
        <v>86381.21</v>
      </c>
      <c r="H16" s="187">
        <f t="shared" si="0"/>
        <v>0</v>
      </c>
      <c r="I16" s="204">
        <f t="shared" si="0"/>
        <v>0</v>
      </c>
      <c r="J16" s="212">
        <f t="shared" si="0"/>
        <v>0</v>
      </c>
      <c r="K16" s="213">
        <f t="shared" si="0"/>
        <v>0</v>
      </c>
      <c r="L16" s="214">
        <f t="shared" si="0"/>
        <v>0</v>
      </c>
      <c r="M16" s="215">
        <f t="shared" si="0"/>
        <v>0</v>
      </c>
    </row>
    <row r="17" spans="1:4">
      <c r="A17" s="28" t="s">
        <v>220</v>
      </c>
    </row>
    <row r="18" spans="1:4">
      <c r="A18" s="79" t="s">
        <v>96</v>
      </c>
    </row>
    <row r="22" spans="1:4">
      <c r="D22" s="72"/>
    </row>
    <row r="23" spans="1:4">
      <c r="D23" s="72"/>
    </row>
    <row r="24" spans="1:4">
      <c r="D24" s="72"/>
    </row>
    <row r="25" spans="1:4">
      <c r="D25" s="72"/>
    </row>
    <row r="26" spans="1:4">
      <c r="D26" s="72"/>
    </row>
    <row r="27" spans="1:4">
      <c r="D27" s="72"/>
    </row>
    <row r="28" spans="1:4">
      <c r="D28" s="72"/>
    </row>
    <row r="29" spans="1:4">
      <c r="D29" s="72"/>
    </row>
    <row r="30" spans="1:4">
      <c r="D30" s="72"/>
    </row>
    <row r="31" spans="1:4">
      <c r="D31" s="72"/>
    </row>
  </sheetData>
  <mergeCells count="5">
    <mergeCell ref="B5:E5"/>
    <mergeCell ref="F5:I5"/>
    <mergeCell ref="A1:H1"/>
    <mergeCell ref="A2:H2"/>
    <mergeCell ref="J5:M5"/>
  </mergeCells>
  <hyperlinks>
    <hyperlink ref="A17"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sheetPr codeName="Sheet4"/>
  <dimension ref="A1:I30"/>
  <sheetViews>
    <sheetView showGridLines="0" zoomScaleNormal="100" workbookViewId="0">
      <selection activeCell="A4" sqref="A4"/>
    </sheetView>
  </sheetViews>
  <sheetFormatPr defaultRowHeight="15"/>
  <cols>
    <col min="1" max="1" width="13" customWidth="1"/>
    <col min="2" max="2" width="21" customWidth="1"/>
    <col min="3" max="3" width="25.85546875" customWidth="1"/>
    <col min="4" max="4" width="16.7109375" bestFit="1" customWidth="1"/>
    <col min="5" max="5" width="13" customWidth="1"/>
    <col min="6" max="6" width="12.28515625" customWidth="1"/>
    <col min="7" max="7" width="2.140625" customWidth="1"/>
    <col min="8" max="8" width="16" customWidth="1"/>
    <col min="9" max="9" width="90.5703125" bestFit="1" customWidth="1"/>
  </cols>
  <sheetData>
    <row r="1" spans="1:9">
      <c r="A1" s="233" t="s">
        <v>97</v>
      </c>
      <c r="B1" s="234"/>
      <c r="C1" s="234"/>
      <c r="D1" s="234"/>
      <c r="E1" s="234"/>
      <c r="F1" s="234"/>
      <c r="G1" s="234"/>
      <c r="H1" s="235"/>
    </row>
    <row r="2" spans="1:9" ht="30.75" customHeight="1" thickBot="1">
      <c r="A2" s="236" t="s">
        <v>115</v>
      </c>
      <c r="B2" s="237"/>
      <c r="C2" s="237"/>
      <c r="D2" s="237"/>
      <c r="E2" s="237"/>
      <c r="F2" s="237"/>
      <c r="G2" s="237"/>
      <c r="H2" s="238"/>
    </row>
    <row r="4" spans="1:9" ht="15.75" customHeight="1" thickBot="1">
      <c r="A4" s="29" t="s">
        <v>297</v>
      </c>
    </row>
    <row r="5" spans="1:9" ht="19.5" thickBot="1">
      <c r="A5" s="255" t="s">
        <v>27</v>
      </c>
      <c r="B5" s="256"/>
      <c r="C5" s="256"/>
      <c r="D5" s="256"/>
      <c r="E5" s="256"/>
      <c r="F5" s="256"/>
      <c r="G5" s="256"/>
      <c r="H5" s="257"/>
      <c r="I5" s="258" t="s">
        <v>18</v>
      </c>
    </row>
    <row r="6" spans="1:9" ht="19.5" thickBot="1">
      <c r="A6" s="30"/>
      <c r="B6" s="31" t="s">
        <v>39</v>
      </c>
      <c r="C6" s="32" t="s">
        <v>15</v>
      </c>
      <c r="D6" s="32" t="s">
        <v>16</v>
      </c>
      <c r="E6" s="32" t="s">
        <v>14</v>
      </c>
      <c r="F6" s="33" t="s">
        <v>10</v>
      </c>
      <c r="G6" s="32"/>
      <c r="H6" s="34" t="s">
        <v>13</v>
      </c>
      <c r="I6" s="259"/>
    </row>
    <row r="7" spans="1:9" ht="18.75">
      <c r="A7" s="269" t="s">
        <v>19</v>
      </c>
      <c r="B7" s="35" t="s">
        <v>29</v>
      </c>
      <c r="C7" s="36">
        <f>'UES list'!J7</f>
        <v>32</v>
      </c>
      <c r="D7" s="36">
        <f>'UES list'!M7</f>
        <v>10</v>
      </c>
      <c r="E7" s="36">
        <f>'UES list'!L7</f>
        <v>25</v>
      </c>
      <c r="F7" s="37">
        <f>SUM(C7:E7)</f>
        <v>67</v>
      </c>
      <c r="G7" s="36"/>
      <c r="H7" s="260">
        <f>'UES list'!K10</f>
        <v>11</v>
      </c>
      <c r="I7" s="272" t="s">
        <v>277</v>
      </c>
    </row>
    <row r="8" spans="1:9" ht="18.75">
      <c r="A8" s="270"/>
      <c r="B8" s="38" t="s">
        <v>38</v>
      </c>
      <c r="C8" s="39">
        <f>'UES list'!J8</f>
        <v>4</v>
      </c>
      <c r="D8" s="36">
        <f>'UES list'!M8</f>
        <v>1</v>
      </c>
      <c r="E8" s="36">
        <f>'UES list'!L8</f>
        <v>2</v>
      </c>
      <c r="F8" s="37">
        <f>SUM(C8:E8)</f>
        <v>7</v>
      </c>
      <c r="G8" s="39"/>
      <c r="H8" s="261"/>
      <c r="I8" s="273"/>
    </row>
    <row r="9" spans="1:9" ht="18.75">
      <c r="A9" s="270"/>
      <c r="B9" s="38" t="s">
        <v>12</v>
      </c>
      <c r="C9" s="39">
        <f>'UES list'!J9</f>
        <v>0</v>
      </c>
      <c r="D9" s="36">
        <f>'UES list'!M9</f>
        <v>8</v>
      </c>
      <c r="E9" s="36">
        <f>'UES list'!L9</f>
        <v>0</v>
      </c>
      <c r="F9" s="37">
        <f>SUM(C9:E9)</f>
        <v>8</v>
      </c>
      <c r="G9" s="39"/>
      <c r="H9" s="261"/>
      <c r="I9" s="273"/>
    </row>
    <row r="10" spans="1:9" ht="19.5" thickBot="1">
      <c r="A10" s="271"/>
      <c r="B10" s="69" t="s">
        <v>10</v>
      </c>
      <c r="C10" s="70">
        <f>SUM(C7:C9)</f>
        <v>36</v>
      </c>
      <c r="D10" s="70">
        <f>SUM(D7:D9)</f>
        <v>19</v>
      </c>
      <c r="E10" s="70">
        <f>SUM(E7:E9)</f>
        <v>27</v>
      </c>
      <c r="F10" s="70">
        <f>SUM(F7:F9)</f>
        <v>82</v>
      </c>
      <c r="G10" s="40"/>
      <c r="H10" s="262"/>
      <c r="I10" s="274"/>
    </row>
    <row r="11" spans="1:9" ht="18.75">
      <c r="A11" s="269" t="s">
        <v>64</v>
      </c>
      <c r="B11" s="41" t="s">
        <v>29</v>
      </c>
      <c r="C11" s="42">
        <v>1</v>
      </c>
      <c r="D11" s="42">
        <v>7</v>
      </c>
      <c r="E11" s="43"/>
      <c r="F11" s="37">
        <f>SUM(C11:E11)</f>
        <v>8</v>
      </c>
      <c r="G11" s="42"/>
      <c r="H11" s="275"/>
      <c r="I11" s="272" t="s">
        <v>278</v>
      </c>
    </row>
    <row r="12" spans="1:9" ht="18.75">
      <c r="A12" s="270"/>
      <c r="B12" s="38" t="s">
        <v>38</v>
      </c>
      <c r="C12" s="39">
        <v>1</v>
      </c>
      <c r="D12" s="39"/>
      <c r="E12" s="44"/>
      <c r="F12" s="37">
        <f>SUM(C12:E12)</f>
        <v>1</v>
      </c>
      <c r="G12" s="39"/>
      <c r="H12" s="276"/>
      <c r="I12" s="273"/>
    </row>
    <row r="13" spans="1:9" ht="18.75">
      <c r="A13" s="270"/>
      <c r="B13" s="84" t="s">
        <v>12</v>
      </c>
      <c r="C13" s="85">
        <v>2</v>
      </c>
      <c r="D13" s="85"/>
      <c r="E13" s="86"/>
      <c r="F13" s="37">
        <f>SUM(C13:E13)</f>
        <v>2</v>
      </c>
      <c r="G13" s="85"/>
      <c r="H13" s="276"/>
      <c r="I13" s="273"/>
    </row>
    <row r="14" spans="1:9" ht="19.5" thickBot="1">
      <c r="A14" s="271"/>
      <c r="B14" s="69" t="s">
        <v>10</v>
      </c>
      <c r="C14" s="70">
        <f>SUM(C11:C13)</f>
        <v>4</v>
      </c>
      <c r="D14" s="70">
        <f>SUM(D11:D13)</f>
        <v>7</v>
      </c>
      <c r="E14" s="70">
        <f>SUM(E11:E13)</f>
        <v>0</v>
      </c>
      <c r="F14" s="70">
        <f>SUM(F11:F13)</f>
        <v>11</v>
      </c>
      <c r="G14" s="40"/>
      <c r="H14" s="277"/>
      <c r="I14" s="274"/>
    </row>
    <row r="15" spans="1:9">
      <c r="A15" s="13"/>
      <c r="B15" s="10"/>
      <c r="C15" s="11"/>
      <c r="D15" s="11"/>
      <c r="E15" s="11"/>
      <c r="F15" s="11"/>
      <c r="G15" s="11"/>
      <c r="H15" s="12"/>
      <c r="I15" s="11"/>
    </row>
    <row r="16" spans="1:9">
      <c r="B16" s="15" t="s">
        <v>47</v>
      </c>
    </row>
    <row r="17" spans="2:9">
      <c r="B17" s="28" t="s">
        <v>217</v>
      </c>
    </row>
    <row r="18" spans="2:9">
      <c r="B18" s="28" t="s">
        <v>218</v>
      </c>
    </row>
    <row r="20" spans="2:9" ht="21.75" thickBot="1">
      <c r="B20" s="24" t="s">
        <v>0</v>
      </c>
      <c r="C20" s="25" t="s">
        <v>40</v>
      </c>
    </row>
    <row r="21" spans="2:9" ht="43.5" customHeight="1">
      <c r="B21" s="45" t="s">
        <v>29</v>
      </c>
      <c r="C21" s="252" t="s">
        <v>41</v>
      </c>
      <c r="D21" s="253"/>
      <c r="E21" s="253"/>
      <c r="F21" s="253"/>
      <c r="G21" s="253"/>
      <c r="H21" s="253"/>
      <c r="I21" s="254"/>
    </row>
    <row r="22" spans="2:9" ht="93" customHeight="1">
      <c r="B22" s="46" t="s">
        <v>38</v>
      </c>
      <c r="C22" s="263" t="s">
        <v>42</v>
      </c>
      <c r="D22" s="264"/>
      <c r="E22" s="264"/>
      <c r="F22" s="264"/>
      <c r="G22" s="264"/>
      <c r="H22" s="264"/>
      <c r="I22" s="265"/>
    </row>
    <row r="23" spans="2:9" ht="107.25" customHeight="1" thickBot="1">
      <c r="B23" s="47" t="s">
        <v>12</v>
      </c>
      <c r="C23" s="266" t="s">
        <v>43</v>
      </c>
      <c r="D23" s="267"/>
      <c r="E23" s="267"/>
      <c r="F23" s="267"/>
      <c r="G23" s="267"/>
      <c r="H23" s="267"/>
      <c r="I23" s="268"/>
    </row>
    <row r="26" spans="2:9" s="23" customFormat="1" ht="21.75" thickBot="1">
      <c r="B26" s="24" t="s">
        <v>34</v>
      </c>
      <c r="C26" s="25" t="s">
        <v>40</v>
      </c>
    </row>
    <row r="27" spans="2:9" s="23" customFormat="1" ht="64.5" customHeight="1">
      <c r="B27" s="26" t="s">
        <v>15</v>
      </c>
      <c r="C27" s="252" t="s">
        <v>35</v>
      </c>
      <c r="D27" s="253"/>
      <c r="E27" s="253"/>
      <c r="F27" s="253"/>
      <c r="G27" s="253"/>
      <c r="H27" s="253"/>
      <c r="I27" s="254"/>
    </row>
    <row r="28" spans="2:9" s="23" customFormat="1" ht="64.5" customHeight="1">
      <c r="B28" s="19" t="s">
        <v>16</v>
      </c>
      <c r="C28" s="263" t="s">
        <v>44</v>
      </c>
      <c r="D28" s="264"/>
      <c r="E28" s="264"/>
      <c r="F28" s="264"/>
      <c r="G28" s="264"/>
      <c r="H28" s="264"/>
      <c r="I28" s="265"/>
    </row>
    <row r="29" spans="2:9" s="23" customFormat="1" ht="102" customHeight="1">
      <c r="B29" s="19" t="s">
        <v>37</v>
      </c>
      <c r="C29" s="263" t="s">
        <v>45</v>
      </c>
      <c r="D29" s="264"/>
      <c r="E29" s="264"/>
      <c r="F29" s="264"/>
      <c r="G29" s="264"/>
      <c r="H29" s="264"/>
      <c r="I29" s="265"/>
    </row>
    <row r="30" spans="2:9" s="23" customFormat="1" ht="64.5" customHeight="1" thickBot="1">
      <c r="B30" s="27" t="s">
        <v>36</v>
      </c>
      <c r="C30" s="266" t="s">
        <v>46</v>
      </c>
      <c r="D30" s="267"/>
      <c r="E30" s="267"/>
      <c r="F30" s="267"/>
      <c r="G30" s="267"/>
      <c r="H30" s="267"/>
      <c r="I30" s="268"/>
    </row>
  </sheetData>
  <mergeCells count="17">
    <mergeCell ref="C29:I29"/>
    <mergeCell ref="C30:I30"/>
    <mergeCell ref="C28:I28"/>
    <mergeCell ref="A7:A10"/>
    <mergeCell ref="A11:A14"/>
    <mergeCell ref="C22:I22"/>
    <mergeCell ref="C23:I23"/>
    <mergeCell ref="I7:I10"/>
    <mergeCell ref="H11:H14"/>
    <mergeCell ref="I11:I14"/>
    <mergeCell ref="C27:I27"/>
    <mergeCell ref="A1:H1"/>
    <mergeCell ref="A2:H2"/>
    <mergeCell ref="A5:H5"/>
    <mergeCell ref="I5:I6"/>
    <mergeCell ref="H7:H10"/>
    <mergeCell ref="C21:I21"/>
  </mergeCells>
  <hyperlinks>
    <hyperlink ref="B17" r:id="rId1"/>
    <hyperlink ref="B18" r:id="rId2"/>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dimension ref="A1:D42"/>
  <sheetViews>
    <sheetView showGridLines="0" workbookViewId="0">
      <selection activeCell="A5" sqref="A5"/>
    </sheetView>
  </sheetViews>
  <sheetFormatPr defaultRowHeight="15"/>
  <cols>
    <col min="1" max="1" width="40.5703125" customWidth="1"/>
    <col min="2" max="2" width="13.28515625" bestFit="1" customWidth="1"/>
    <col min="3" max="3" width="17.42578125" customWidth="1"/>
    <col min="4" max="4" width="102.7109375" customWidth="1"/>
  </cols>
  <sheetData>
    <row r="1" spans="1:4" ht="15.75" thickBot="1">
      <c r="A1" s="281" t="s">
        <v>97</v>
      </c>
      <c r="B1" s="282"/>
      <c r="C1" s="282"/>
      <c r="D1" s="283"/>
    </row>
    <row r="2" spans="1:4" ht="48" customHeight="1" thickBot="1">
      <c r="A2" s="278" t="s">
        <v>285</v>
      </c>
      <c r="B2" s="279"/>
      <c r="C2" s="279"/>
      <c r="D2" s="280"/>
    </row>
    <row r="3" spans="1:4">
      <c r="A3" s="11"/>
      <c r="B3" s="11"/>
    </row>
    <row r="4" spans="1:4" ht="21">
      <c r="A4" s="29" t="s">
        <v>296</v>
      </c>
    </row>
    <row r="5" spans="1:4" ht="8.25" customHeight="1" thickBot="1"/>
    <row r="6" spans="1:4" ht="33.75" customHeight="1" thickBot="1">
      <c r="A6" s="146" t="s">
        <v>33</v>
      </c>
      <c r="B6" s="144" t="s">
        <v>98</v>
      </c>
      <c r="C6" s="144" t="s">
        <v>289</v>
      </c>
      <c r="D6" s="145" t="s">
        <v>34</v>
      </c>
    </row>
    <row r="7" spans="1:4">
      <c r="A7" s="28" t="s">
        <v>253</v>
      </c>
      <c r="B7" s="80"/>
      <c r="C7" s="80"/>
      <c r="D7" s="48"/>
    </row>
    <row r="8" spans="1:4">
      <c r="A8" s="82" t="s">
        <v>99</v>
      </c>
      <c r="B8" s="80"/>
      <c r="C8" s="80"/>
      <c r="D8" s="48"/>
    </row>
    <row r="9" spans="1:4" hidden="1">
      <c r="A9" s="82" t="s">
        <v>100</v>
      </c>
      <c r="B9" s="80"/>
      <c r="C9" s="80"/>
      <c r="D9" s="48"/>
    </row>
    <row r="10" spans="1:4" hidden="1">
      <c r="A10" s="82" t="s">
        <v>101</v>
      </c>
      <c r="B10" s="80"/>
      <c r="C10" s="80"/>
      <c r="D10" s="48"/>
    </row>
    <row r="11" spans="1:4">
      <c r="A11" s="82" t="s">
        <v>102</v>
      </c>
      <c r="B11" s="80"/>
      <c r="C11" s="80"/>
      <c r="D11" s="48"/>
    </row>
    <row r="12" spans="1:4" hidden="1">
      <c r="A12" s="82" t="s">
        <v>103</v>
      </c>
      <c r="B12" s="80"/>
      <c r="C12" s="80"/>
      <c r="D12" s="48"/>
    </row>
    <row r="13" spans="1:4" hidden="1">
      <c r="A13" s="82" t="s">
        <v>104</v>
      </c>
      <c r="B13" s="80"/>
      <c r="C13" s="80"/>
      <c r="D13" s="48"/>
    </row>
    <row r="14" spans="1:4">
      <c r="A14" s="82" t="s">
        <v>105</v>
      </c>
      <c r="B14" s="80">
        <v>3</v>
      </c>
      <c r="C14" s="80">
        <v>8</v>
      </c>
      <c r="D14" s="48"/>
    </row>
    <row r="15" spans="1:4" hidden="1">
      <c r="A15" s="82" t="s">
        <v>106</v>
      </c>
      <c r="B15" s="80"/>
      <c r="C15" s="80"/>
      <c r="D15" s="48"/>
    </row>
    <row r="16" spans="1:4">
      <c r="A16" s="82" t="s">
        <v>107</v>
      </c>
      <c r="B16" s="80">
        <v>2</v>
      </c>
      <c r="C16" s="80">
        <v>2</v>
      </c>
      <c r="D16" s="48"/>
    </row>
    <row r="17" spans="1:4">
      <c r="A17" s="82" t="s">
        <v>108</v>
      </c>
      <c r="B17" s="80">
        <v>1</v>
      </c>
      <c r="C17" s="80">
        <v>3</v>
      </c>
      <c r="D17" s="48"/>
    </row>
    <row r="18" spans="1:4" hidden="1">
      <c r="A18" s="82" t="s">
        <v>109</v>
      </c>
      <c r="B18" s="80"/>
      <c r="C18" s="80"/>
      <c r="D18" s="48"/>
    </row>
    <row r="19" spans="1:4">
      <c r="A19" s="82" t="s">
        <v>110</v>
      </c>
      <c r="B19" s="80"/>
      <c r="C19" s="80"/>
      <c r="D19" s="48"/>
    </row>
    <row r="20" spans="1:4" hidden="1">
      <c r="A20" s="82" t="s">
        <v>111</v>
      </c>
      <c r="B20" s="80"/>
      <c r="C20" s="80"/>
      <c r="D20" s="48"/>
    </row>
    <row r="21" spans="1:4" hidden="1">
      <c r="A21" s="82" t="s">
        <v>112</v>
      </c>
      <c r="B21" s="80"/>
      <c r="C21" s="80"/>
      <c r="D21" s="48"/>
    </row>
    <row r="22" spans="1:4">
      <c r="A22" s="82" t="s">
        <v>113</v>
      </c>
      <c r="B22" s="80"/>
      <c r="C22" s="80"/>
      <c r="D22" s="48"/>
    </row>
    <row r="23" spans="1:4">
      <c r="A23" s="28" t="s">
        <v>301</v>
      </c>
      <c r="B23" s="80">
        <v>1</v>
      </c>
      <c r="C23" s="80">
        <v>3</v>
      </c>
      <c r="D23" s="48"/>
    </row>
    <row r="24" spans="1:4">
      <c r="A24" s="82" t="s">
        <v>62</v>
      </c>
      <c r="B24" s="80">
        <v>1</v>
      </c>
      <c r="C24" s="80">
        <v>1.5</v>
      </c>
      <c r="D24" s="48"/>
    </row>
    <row r="25" spans="1:4" ht="15.75" thickBot="1">
      <c r="A25" s="82" t="s">
        <v>63</v>
      </c>
      <c r="B25" s="80">
        <v>2</v>
      </c>
      <c r="C25" s="80">
        <v>3</v>
      </c>
      <c r="D25" s="48"/>
    </row>
    <row r="26" spans="1:4" ht="15.75" hidden="1" thickBot="1">
      <c r="A26" s="83" t="s">
        <v>114</v>
      </c>
      <c r="B26" s="81"/>
      <c r="C26" s="81"/>
      <c r="D26" s="49"/>
    </row>
    <row r="27" spans="1:4">
      <c r="A27" s="167" t="s">
        <v>219</v>
      </c>
      <c r="B27" s="168"/>
      <c r="C27" s="168"/>
      <c r="D27" s="168"/>
    </row>
    <row r="29" spans="1:4" ht="21.75" thickBot="1">
      <c r="A29" s="29" t="s">
        <v>302</v>
      </c>
    </row>
    <row r="30" spans="1:4" ht="45.75" thickBot="1">
      <c r="A30" s="192" t="s">
        <v>304</v>
      </c>
      <c r="B30" s="190" t="s">
        <v>289</v>
      </c>
      <c r="C30" s="220" t="s">
        <v>299</v>
      </c>
      <c r="D30" s="191" t="s">
        <v>300</v>
      </c>
    </row>
    <row r="31" spans="1:4" ht="15.75">
      <c r="A31" s="216">
        <v>41334</v>
      </c>
      <c r="B31" s="184">
        <v>1</v>
      </c>
      <c r="C31" s="184">
        <v>7</v>
      </c>
      <c r="D31" s="217" t="s">
        <v>303</v>
      </c>
    </row>
    <row r="32" spans="1:4">
      <c r="A32" s="218"/>
      <c r="B32" s="219"/>
      <c r="C32" s="219"/>
      <c r="D32" s="173"/>
    </row>
    <row r="33" spans="1:4">
      <c r="A33" s="218"/>
      <c r="B33" s="219"/>
      <c r="C33" s="219"/>
      <c r="D33" s="173"/>
    </row>
    <row r="34" spans="1:4">
      <c r="A34" s="218"/>
      <c r="B34" s="219"/>
      <c r="C34" s="219"/>
      <c r="D34" s="173"/>
    </row>
    <row r="35" spans="1:4">
      <c r="A35" s="218"/>
      <c r="B35" s="219"/>
      <c r="C35" s="219"/>
      <c r="D35" s="173"/>
    </row>
    <row r="36" spans="1:4">
      <c r="A36" s="218"/>
      <c r="B36" s="219"/>
      <c r="C36" s="219"/>
      <c r="D36" s="173"/>
    </row>
    <row r="37" spans="1:4">
      <c r="A37" s="218"/>
      <c r="B37" s="219"/>
      <c r="C37" s="219"/>
      <c r="D37" s="173"/>
    </row>
    <row r="38" spans="1:4">
      <c r="A38" s="218"/>
      <c r="B38" s="219"/>
      <c r="C38" s="219"/>
      <c r="D38" s="173"/>
    </row>
    <row r="39" spans="1:4">
      <c r="A39" s="218"/>
      <c r="B39" s="219"/>
      <c r="C39" s="219"/>
      <c r="D39" s="173"/>
    </row>
    <row r="40" spans="1:4">
      <c r="A40" s="218"/>
      <c r="B40" s="219"/>
      <c r="C40" s="219"/>
      <c r="D40" s="173"/>
    </row>
    <row r="41" spans="1:4">
      <c r="A41" s="218"/>
      <c r="B41" s="219"/>
      <c r="C41" s="219"/>
      <c r="D41" s="173"/>
    </row>
    <row r="42" spans="1:4" ht="15.75" thickBot="1">
      <c r="A42" s="186"/>
      <c r="B42" s="185"/>
      <c r="C42" s="185"/>
      <c r="D42" s="174"/>
    </row>
  </sheetData>
  <mergeCells count="2">
    <mergeCell ref="A2:D2"/>
    <mergeCell ref="A1:D1"/>
  </mergeCells>
  <hyperlinks>
    <hyperlink ref="A27" r:id="rId1"/>
    <hyperlink ref="A8" r:id="rId2" display="http://www.nwcouncil.org/energy/rtf/subcommittees/cvr/"/>
    <hyperlink ref="A9" r:id="rId3" display="http://www.nwcouncil.org/energy/rtf/subcommittees/directuse/"/>
    <hyperlink ref="A10" r:id="rId4" display="http://www.nwcouncil.org/energy/rtf/subcommittees/enduseload/"/>
    <hyperlink ref="A11" r:id="rId5" display="http://www.nwcouncil.org/energy/rtf/subcommittees/fanvfd/"/>
    <hyperlink ref="A12" r:id="rId6" display="http://www.nwcouncil.org/energy/rtf/subcommittees/grocery/"/>
    <hyperlink ref="A13" r:id="rId7" display="http://www.nwcouncil.org/energy/rtf/subcommittees/gshp/"/>
    <hyperlink ref="A14" r:id="rId8" display="http://www.nwcouncil.org/energy/rtf/subcommittees/guidelines/"/>
    <hyperlink ref="A15" r:id="rId9" display="http://www.nwcouncil.org/energy/rtf/subcommittees/hpwh/"/>
    <hyperlink ref="A16" r:id="rId10" display="http://www.nwcouncil.org/energy/rtf/subcommittees/it/"/>
    <hyperlink ref="A17" r:id="rId11" display="http://www.nwcouncil.org/energy/rtf/subcommittees/comlighting/"/>
    <hyperlink ref="A18" r:id="rId12" display="http://www.nwcouncil.org/energy/rtf/subcommittees/ptcs/"/>
    <hyperlink ref="A19" r:id="rId13" display="http://www.nwcouncil.org/energy/rtf/subcommittees/pumpvfd/"/>
    <hyperlink ref="A20" r:id="rId14" display="http://www.nwcouncil.org/energy/rtf/subcommittees/fridgerecycle/Default.htm"/>
    <hyperlink ref="A21" r:id="rId15"/>
    <hyperlink ref="A22" r:id="rId16"/>
    <hyperlink ref="A24" r:id="rId17"/>
    <hyperlink ref="A25" r:id="rId18"/>
    <hyperlink ref="A26" r:id="rId19" display="http://www.nwcouncil.org/energy/rtf/subcommittees/wholebldg/"/>
    <hyperlink ref="A7" r:id="rId20" display="http://rtf.nwcouncil.org/subcommittees/aghardware/"/>
    <hyperlink ref="A23" r:id="rId21" display="http://rtf.nwcouncil.org/subcommittees/seem/"/>
  </hyperlinks>
  <pageMargins left="0.7" right="0.7" top="0.75" bottom="0.75" header="0.3" footer="0.3"/>
  <pageSetup orientation="portrait" r:id="rId22"/>
</worksheet>
</file>

<file path=xl/worksheets/sheet6.xml><?xml version="1.0" encoding="utf-8"?>
<worksheet xmlns="http://schemas.openxmlformats.org/spreadsheetml/2006/main" xmlns:r="http://schemas.openxmlformats.org/officeDocument/2006/relationships">
  <dimension ref="A1:N198"/>
  <sheetViews>
    <sheetView workbookViewId="0">
      <selection sqref="A1:G1"/>
    </sheetView>
  </sheetViews>
  <sheetFormatPr defaultColWidth="43.5703125" defaultRowHeight="15"/>
  <cols>
    <col min="1" max="1" width="11.5703125" bestFit="1" customWidth="1"/>
    <col min="2" max="2" width="70.140625" bestFit="1" customWidth="1"/>
    <col min="3" max="3" width="11.140625" bestFit="1" customWidth="1"/>
    <col min="4" max="4" width="18" bestFit="1" customWidth="1"/>
    <col min="5" max="6" width="10.7109375" bestFit="1" customWidth="1"/>
    <col min="7" max="7" width="27.85546875" bestFit="1" customWidth="1"/>
    <col min="8" max="8" width="5.85546875" customWidth="1"/>
    <col min="9" max="9" width="16.85546875" customWidth="1"/>
    <col min="10" max="10" width="18" customWidth="1"/>
    <col min="11" max="13" width="18" bestFit="1" customWidth="1"/>
    <col min="14" max="16" width="11.140625" customWidth="1"/>
  </cols>
  <sheetData>
    <row r="1" spans="1:14" ht="15.75" thickBot="1">
      <c r="A1" s="281" t="s">
        <v>295</v>
      </c>
      <c r="B1" s="282"/>
      <c r="C1" s="282"/>
      <c r="D1" s="282"/>
      <c r="E1" s="282"/>
      <c r="F1" s="282"/>
      <c r="G1" s="283"/>
    </row>
    <row r="2" spans="1:14" ht="30">
      <c r="A2" s="142" t="s">
        <v>116</v>
      </c>
      <c r="B2" s="142" t="s">
        <v>19</v>
      </c>
      <c r="C2" s="143" t="s">
        <v>0</v>
      </c>
      <c r="D2" s="143" t="s">
        <v>34</v>
      </c>
      <c r="E2" s="143" t="s">
        <v>279</v>
      </c>
      <c r="F2" s="143" t="s">
        <v>280</v>
      </c>
      <c r="G2" s="143" t="s">
        <v>281</v>
      </c>
    </row>
    <row r="3" spans="1:14">
      <c r="A3" s="131" t="s">
        <v>169</v>
      </c>
      <c r="B3" s="132" t="s">
        <v>207</v>
      </c>
      <c r="C3" s="131" t="s">
        <v>29</v>
      </c>
      <c r="D3" s="131" t="s">
        <v>37</v>
      </c>
      <c r="E3" s="133">
        <v>41170</v>
      </c>
      <c r="F3" s="134">
        <v>40579</v>
      </c>
      <c r="G3" s="131" t="s">
        <v>254</v>
      </c>
      <c r="H3" s="139"/>
    </row>
    <row r="4" spans="1:14">
      <c r="A4" s="135" t="s">
        <v>169</v>
      </c>
      <c r="B4" s="136" t="s">
        <v>208</v>
      </c>
      <c r="C4" s="135" t="s">
        <v>29</v>
      </c>
      <c r="D4" s="135" t="s">
        <v>15</v>
      </c>
      <c r="E4" s="137">
        <v>41297</v>
      </c>
      <c r="F4" s="138">
        <v>43009</v>
      </c>
      <c r="G4" s="135" t="s">
        <v>255</v>
      </c>
      <c r="H4" s="140"/>
      <c r="I4" s="152" t="s">
        <v>200</v>
      </c>
      <c r="J4" s="153" t="s">
        <v>34</v>
      </c>
      <c r="K4" s="154"/>
      <c r="L4" s="154"/>
      <c r="M4" s="154"/>
      <c r="N4" s="155"/>
    </row>
    <row r="5" spans="1:14">
      <c r="A5" s="131" t="s">
        <v>169</v>
      </c>
      <c r="B5" s="132" t="s">
        <v>209</v>
      </c>
      <c r="C5" s="131" t="s">
        <v>119</v>
      </c>
      <c r="D5" s="131" t="s">
        <v>36</v>
      </c>
      <c r="E5" s="133">
        <v>41170</v>
      </c>
      <c r="F5" s="134">
        <v>41854</v>
      </c>
      <c r="G5" s="131">
        <v>15</v>
      </c>
      <c r="H5" s="139"/>
      <c r="I5" s="156" t="s">
        <v>0</v>
      </c>
      <c r="J5" s="147" t="s">
        <v>15</v>
      </c>
      <c r="K5" s="148" t="s">
        <v>36</v>
      </c>
      <c r="L5" s="148" t="s">
        <v>37</v>
      </c>
      <c r="M5" s="148" t="s">
        <v>16</v>
      </c>
      <c r="N5" s="157" t="s">
        <v>199</v>
      </c>
    </row>
    <row r="6" spans="1:14">
      <c r="A6" s="135" t="s">
        <v>169</v>
      </c>
      <c r="B6" s="136" t="s">
        <v>189</v>
      </c>
      <c r="C6" s="135" t="s">
        <v>12</v>
      </c>
      <c r="D6" s="135" t="s">
        <v>16</v>
      </c>
      <c r="E6" s="137">
        <v>41206</v>
      </c>
      <c r="F6" s="138">
        <v>41395</v>
      </c>
      <c r="G6" s="135">
        <v>10</v>
      </c>
      <c r="H6" s="140"/>
      <c r="I6" s="158" t="s">
        <v>119</v>
      </c>
      <c r="J6" s="149"/>
      <c r="K6" s="150">
        <v>10</v>
      </c>
      <c r="L6" s="150"/>
      <c r="M6" s="150"/>
      <c r="N6" s="159">
        <v>10</v>
      </c>
    </row>
    <row r="7" spans="1:14">
      <c r="A7" s="131" t="s">
        <v>169</v>
      </c>
      <c r="B7" s="132" t="s">
        <v>178</v>
      </c>
      <c r="C7" s="131" t="s">
        <v>29</v>
      </c>
      <c r="D7" s="131" t="s">
        <v>37</v>
      </c>
      <c r="E7" s="133">
        <v>41206</v>
      </c>
      <c r="F7" s="134">
        <v>41579</v>
      </c>
      <c r="G7" s="131">
        <v>10</v>
      </c>
      <c r="H7" s="141"/>
      <c r="I7" s="160" t="s">
        <v>29</v>
      </c>
      <c r="J7" s="151">
        <v>32</v>
      </c>
      <c r="K7" s="161">
        <v>1</v>
      </c>
      <c r="L7" s="161">
        <v>25</v>
      </c>
      <c r="M7" s="161">
        <v>10</v>
      </c>
      <c r="N7" s="162">
        <v>68</v>
      </c>
    </row>
    <row r="8" spans="1:14">
      <c r="A8" s="135" t="s">
        <v>169</v>
      </c>
      <c r="B8" s="136" t="s">
        <v>179</v>
      </c>
      <c r="C8" s="135" t="s">
        <v>29</v>
      </c>
      <c r="D8" s="135" t="s">
        <v>37</v>
      </c>
      <c r="E8" s="137">
        <v>41206</v>
      </c>
      <c r="F8" s="138">
        <v>41579</v>
      </c>
      <c r="G8" s="135">
        <v>10</v>
      </c>
      <c r="H8" s="140"/>
      <c r="I8" s="160" t="s">
        <v>38</v>
      </c>
      <c r="J8" s="151">
        <v>4</v>
      </c>
      <c r="K8" s="161"/>
      <c r="L8" s="161">
        <v>2</v>
      </c>
      <c r="M8" s="161">
        <v>1</v>
      </c>
      <c r="N8" s="162">
        <v>7</v>
      </c>
    </row>
    <row r="9" spans="1:14">
      <c r="A9" s="131" t="s">
        <v>117</v>
      </c>
      <c r="B9" s="132" t="s">
        <v>190</v>
      </c>
      <c r="C9" s="131" t="s">
        <v>29</v>
      </c>
      <c r="D9" s="131" t="s">
        <v>16</v>
      </c>
      <c r="E9" s="133">
        <v>41206</v>
      </c>
      <c r="F9" s="134">
        <v>41395</v>
      </c>
      <c r="G9" s="131">
        <v>7</v>
      </c>
      <c r="H9" s="139"/>
      <c r="I9" s="160" t="s">
        <v>12</v>
      </c>
      <c r="J9" s="151"/>
      <c r="K9" s="161"/>
      <c r="L9" s="161"/>
      <c r="M9" s="161">
        <v>8</v>
      </c>
      <c r="N9" s="162">
        <v>8</v>
      </c>
    </row>
    <row r="10" spans="1:14">
      <c r="A10" s="135" t="s">
        <v>117</v>
      </c>
      <c r="B10" s="136" t="s">
        <v>180</v>
      </c>
      <c r="C10" s="135" t="s">
        <v>29</v>
      </c>
      <c r="D10" s="135" t="s">
        <v>37</v>
      </c>
      <c r="E10" s="137">
        <v>41206</v>
      </c>
      <c r="F10" s="138">
        <v>41579</v>
      </c>
      <c r="G10" s="135">
        <v>12</v>
      </c>
      <c r="H10" s="140"/>
      <c r="I10" s="163" t="s">
        <v>199</v>
      </c>
      <c r="J10" s="164">
        <v>36</v>
      </c>
      <c r="K10" s="165">
        <v>11</v>
      </c>
      <c r="L10" s="165">
        <v>27</v>
      </c>
      <c r="M10" s="165">
        <v>19</v>
      </c>
      <c r="N10" s="166">
        <v>93</v>
      </c>
    </row>
    <row r="11" spans="1:14">
      <c r="A11" s="131" t="s">
        <v>117</v>
      </c>
      <c r="B11" s="132" t="s">
        <v>145</v>
      </c>
      <c r="C11" s="131" t="s">
        <v>29</v>
      </c>
      <c r="D11" s="131" t="s">
        <v>15</v>
      </c>
      <c r="E11" s="133">
        <v>41206</v>
      </c>
      <c r="F11" s="134">
        <v>42370</v>
      </c>
      <c r="G11" s="131">
        <v>12</v>
      </c>
      <c r="H11" s="139"/>
    </row>
    <row r="12" spans="1:14">
      <c r="A12" s="135" t="s">
        <v>117</v>
      </c>
      <c r="B12" s="136" t="s">
        <v>181</v>
      </c>
      <c r="C12" s="135" t="s">
        <v>29</v>
      </c>
      <c r="D12" s="135" t="s">
        <v>37</v>
      </c>
      <c r="E12" s="137">
        <v>41206</v>
      </c>
      <c r="F12" s="138">
        <v>41579</v>
      </c>
      <c r="G12" s="135">
        <v>10</v>
      </c>
    </row>
    <row r="13" spans="1:14">
      <c r="A13" s="131" t="s">
        <v>117</v>
      </c>
      <c r="B13" s="132" t="s">
        <v>123</v>
      </c>
      <c r="C13" s="131" t="s">
        <v>29</v>
      </c>
      <c r="D13" s="131" t="s">
        <v>37</v>
      </c>
      <c r="E13" s="133">
        <v>41297</v>
      </c>
      <c r="F13" s="134">
        <v>41662</v>
      </c>
      <c r="G13" s="131" t="s">
        <v>256</v>
      </c>
      <c r="H13" s="139"/>
    </row>
    <row r="14" spans="1:14">
      <c r="A14" s="135" t="s">
        <v>117</v>
      </c>
      <c r="B14" s="136" t="s">
        <v>146</v>
      </c>
      <c r="C14" s="135" t="s">
        <v>29</v>
      </c>
      <c r="D14" s="135" t="s">
        <v>15</v>
      </c>
      <c r="E14" s="137">
        <v>41206</v>
      </c>
      <c r="F14" s="138">
        <v>42370</v>
      </c>
      <c r="G14" s="135">
        <v>12</v>
      </c>
      <c r="H14" s="140"/>
    </row>
    <row r="15" spans="1:14">
      <c r="A15" s="131" t="s">
        <v>117</v>
      </c>
      <c r="B15" s="132" t="s">
        <v>191</v>
      </c>
      <c r="C15" s="131" t="s">
        <v>12</v>
      </c>
      <c r="D15" s="131" t="s">
        <v>16</v>
      </c>
      <c r="E15" s="133">
        <v>41206</v>
      </c>
      <c r="F15" s="134">
        <v>41395</v>
      </c>
      <c r="G15" s="131">
        <v>12</v>
      </c>
      <c r="H15" s="139"/>
    </row>
    <row r="16" spans="1:14">
      <c r="A16" s="135" t="s">
        <v>117</v>
      </c>
      <c r="B16" s="136" t="s">
        <v>192</v>
      </c>
      <c r="C16" s="135" t="s">
        <v>12</v>
      </c>
      <c r="D16" s="135" t="s">
        <v>16</v>
      </c>
      <c r="E16" s="137">
        <v>41206</v>
      </c>
      <c r="F16" s="138">
        <v>41395</v>
      </c>
      <c r="G16" s="135">
        <v>12</v>
      </c>
      <c r="H16" s="140"/>
    </row>
    <row r="17" spans="1:8">
      <c r="A17" s="131" t="s">
        <v>117</v>
      </c>
      <c r="B17" s="132" t="s">
        <v>193</v>
      </c>
      <c r="C17" s="131" t="s">
        <v>12</v>
      </c>
      <c r="D17" s="131" t="s">
        <v>16</v>
      </c>
      <c r="E17" s="133">
        <v>41206</v>
      </c>
      <c r="F17" s="134">
        <v>41395</v>
      </c>
      <c r="G17" s="131">
        <v>12</v>
      </c>
      <c r="H17" s="139"/>
    </row>
    <row r="18" spans="1:8">
      <c r="A18" s="135" t="s">
        <v>117</v>
      </c>
      <c r="B18" s="136" t="s">
        <v>124</v>
      </c>
      <c r="C18" s="135" t="s">
        <v>12</v>
      </c>
      <c r="D18" s="135" t="s">
        <v>16</v>
      </c>
      <c r="E18" s="137">
        <v>41297</v>
      </c>
      <c r="F18" s="138">
        <v>41638</v>
      </c>
      <c r="G18" s="135">
        <v>12</v>
      </c>
      <c r="H18" s="140"/>
    </row>
    <row r="19" spans="1:8">
      <c r="A19" s="131" t="s">
        <v>117</v>
      </c>
      <c r="B19" s="132" t="s">
        <v>125</v>
      </c>
      <c r="C19" s="131" t="s">
        <v>12</v>
      </c>
      <c r="D19" s="131" t="s">
        <v>16</v>
      </c>
      <c r="E19" s="133">
        <v>41254</v>
      </c>
      <c r="F19" s="134">
        <v>41639</v>
      </c>
      <c r="G19" s="131">
        <v>4</v>
      </c>
      <c r="H19" s="139"/>
    </row>
    <row r="20" spans="1:8">
      <c r="A20" s="135" t="s">
        <v>117</v>
      </c>
      <c r="B20" s="136" t="s">
        <v>126</v>
      </c>
      <c r="C20" s="135" t="s">
        <v>12</v>
      </c>
      <c r="D20" s="135" t="s">
        <v>16</v>
      </c>
      <c r="E20" s="137">
        <v>41297</v>
      </c>
      <c r="F20" s="138">
        <v>41638</v>
      </c>
      <c r="G20" s="135">
        <v>12</v>
      </c>
      <c r="H20" s="140"/>
    </row>
    <row r="21" spans="1:8">
      <c r="A21" s="131" t="s">
        <v>117</v>
      </c>
      <c r="B21" s="132" t="s">
        <v>150</v>
      </c>
      <c r="C21" s="131" t="s">
        <v>29</v>
      </c>
      <c r="D21" s="131" t="s">
        <v>37</v>
      </c>
      <c r="E21" s="133">
        <v>41206</v>
      </c>
      <c r="F21" s="134">
        <v>41579</v>
      </c>
      <c r="G21" s="131">
        <v>15</v>
      </c>
      <c r="H21" s="139"/>
    </row>
    <row r="22" spans="1:8">
      <c r="A22" s="135" t="s">
        <v>117</v>
      </c>
      <c r="B22" s="136" t="s">
        <v>152</v>
      </c>
      <c r="C22" s="135" t="s">
        <v>12</v>
      </c>
      <c r="D22" s="135" t="s">
        <v>16</v>
      </c>
      <c r="E22" s="137">
        <v>41206</v>
      </c>
      <c r="F22" s="138">
        <v>41395</v>
      </c>
      <c r="G22" s="135">
        <v>10</v>
      </c>
      <c r="H22" s="140"/>
    </row>
    <row r="23" spans="1:8">
      <c r="A23" s="131" t="s">
        <v>117</v>
      </c>
      <c r="B23" s="132" t="s">
        <v>118</v>
      </c>
      <c r="C23" s="131" t="s">
        <v>119</v>
      </c>
      <c r="D23" s="131" t="s">
        <v>119</v>
      </c>
      <c r="E23" s="132"/>
      <c r="F23" s="131"/>
      <c r="G23" s="131"/>
      <c r="H23" s="139"/>
    </row>
    <row r="24" spans="1:8">
      <c r="A24" s="135" t="s">
        <v>117</v>
      </c>
      <c r="B24" s="136" t="s">
        <v>182</v>
      </c>
      <c r="C24" s="135" t="s">
        <v>29</v>
      </c>
      <c r="D24" s="135" t="s">
        <v>37</v>
      </c>
      <c r="E24" s="137">
        <v>41016</v>
      </c>
      <c r="F24" s="138">
        <v>41304</v>
      </c>
      <c r="G24" s="135"/>
      <c r="H24" s="140"/>
    </row>
    <row r="25" spans="1:8">
      <c r="A25" s="131" t="s">
        <v>117</v>
      </c>
      <c r="B25" s="132" t="s">
        <v>127</v>
      </c>
      <c r="C25" s="131" t="s">
        <v>29</v>
      </c>
      <c r="D25" s="131" t="s">
        <v>37</v>
      </c>
      <c r="E25" s="133">
        <v>41254</v>
      </c>
      <c r="F25" s="134">
        <v>41639</v>
      </c>
      <c r="G25" s="131"/>
      <c r="H25" s="139"/>
    </row>
    <row r="26" spans="1:8">
      <c r="A26" s="135" t="s">
        <v>117</v>
      </c>
      <c r="B26" s="136" t="s">
        <v>128</v>
      </c>
      <c r="C26" s="135" t="s">
        <v>29</v>
      </c>
      <c r="D26" s="135" t="s">
        <v>37</v>
      </c>
      <c r="E26" s="137">
        <v>41254</v>
      </c>
      <c r="F26" s="138">
        <v>41639</v>
      </c>
      <c r="G26" s="135"/>
      <c r="H26" s="140"/>
    </row>
    <row r="27" spans="1:8">
      <c r="A27" s="131" t="s">
        <v>117</v>
      </c>
      <c r="B27" s="132" t="s">
        <v>129</v>
      </c>
      <c r="C27" s="131" t="s">
        <v>29</v>
      </c>
      <c r="D27" s="131" t="s">
        <v>37</v>
      </c>
      <c r="E27" s="133">
        <v>41297</v>
      </c>
      <c r="F27" s="134">
        <v>42027</v>
      </c>
      <c r="G27" s="131">
        <v>6</v>
      </c>
      <c r="H27" s="139"/>
    </row>
    <row r="28" spans="1:8">
      <c r="A28" s="135" t="s">
        <v>117</v>
      </c>
      <c r="B28" s="136" t="s">
        <v>210</v>
      </c>
      <c r="C28" s="135" t="s">
        <v>29</v>
      </c>
      <c r="D28" s="135" t="s">
        <v>15</v>
      </c>
      <c r="E28" s="137">
        <v>41016</v>
      </c>
      <c r="F28" s="138">
        <v>42185</v>
      </c>
      <c r="G28" s="135" t="s">
        <v>257</v>
      </c>
      <c r="H28" s="140"/>
    </row>
    <row r="29" spans="1:8">
      <c r="A29" s="131" t="s">
        <v>117</v>
      </c>
      <c r="B29" s="132" t="s">
        <v>194</v>
      </c>
      <c r="C29" s="131" t="s">
        <v>29</v>
      </c>
      <c r="D29" s="131" t="s">
        <v>37</v>
      </c>
      <c r="E29" s="133">
        <v>41016</v>
      </c>
      <c r="F29" s="134">
        <v>41304</v>
      </c>
      <c r="G29" s="131">
        <v>8</v>
      </c>
      <c r="H29" s="139"/>
    </row>
    <row r="30" spans="1:8">
      <c r="A30" s="135" t="s">
        <v>117</v>
      </c>
      <c r="B30" s="136" t="s">
        <v>130</v>
      </c>
      <c r="C30" s="135" t="s">
        <v>29</v>
      </c>
      <c r="D30" s="135" t="s">
        <v>37</v>
      </c>
      <c r="E30" s="137">
        <v>41254</v>
      </c>
      <c r="F30" s="138">
        <v>41639</v>
      </c>
      <c r="G30" s="135"/>
      <c r="H30" s="140"/>
    </row>
    <row r="31" spans="1:8">
      <c r="A31" s="131" t="s">
        <v>117</v>
      </c>
      <c r="B31" s="132" t="s">
        <v>195</v>
      </c>
      <c r="C31" s="131" t="s">
        <v>29</v>
      </c>
      <c r="D31" s="131" t="s">
        <v>15</v>
      </c>
      <c r="E31" s="133">
        <v>41254</v>
      </c>
      <c r="F31" s="134">
        <v>42185</v>
      </c>
      <c r="G31" s="131">
        <v>5</v>
      </c>
      <c r="H31" s="139"/>
    </row>
    <row r="32" spans="1:8">
      <c r="A32" s="135" t="s">
        <v>117</v>
      </c>
      <c r="B32" s="136" t="s">
        <v>183</v>
      </c>
      <c r="C32" s="135" t="s">
        <v>29</v>
      </c>
      <c r="D32" s="135" t="s">
        <v>37</v>
      </c>
      <c r="E32" s="137">
        <v>41206</v>
      </c>
      <c r="F32" s="138">
        <v>41579</v>
      </c>
      <c r="G32" s="135"/>
      <c r="H32" s="140"/>
    </row>
    <row r="33" spans="1:8">
      <c r="A33" s="131" t="s">
        <v>117</v>
      </c>
      <c r="B33" s="132" t="s">
        <v>131</v>
      </c>
      <c r="C33" s="131" t="s">
        <v>29</v>
      </c>
      <c r="D33" s="131" t="s">
        <v>37</v>
      </c>
      <c r="E33" s="133">
        <v>41254</v>
      </c>
      <c r="F33" s="134">
        <v>41639</v>
      </c>
      <c r="G33" s="131">
        <v>15</v>
      </c>
      <c r="H33" s="139"/>
    </row>
    <row r="34" spans="1:8">
      <c r="A34" s="135" t="s">
        <v>117</v>
      </c>
      <c r="B34" s="136" t="s">
        <v>184</v>
      </c>
      <c r="C34" s="135" t="s">
        <v>29</v>
      </c>
      <c r="D34" s="135" t="s">
        <v>37</v>
      </c>
      <c r="E34" s="137">
        <v>41206</v>
      </c>
      <c r="F34" s="138">
        <v>41579</v>
      </c>
      <c r="G34" s="135"/>
      <c r="H34" s="140"/>
    </row>
    <row r="35" spans="1:8">
      <c r="A35" s="131" t="s">
        <v>117</v>
      </c>
      <c r="B35" s="132" t="s">
        <v>185</v>
      </c>
      <c r="C35" s="131" t="s">
        <v>29</v>
      </c>
      <c r="D35" s="131" t="s">
        <v>37</v>
      </c>
      <c r="E35" s="133">
        <v>41206</v>
      </c>
      <c r="F35" s="134">
        <v>41579</v>
      </c>
      <c r="G35" s="131"/>
      <c r="H35" s="139"/>
    </row>
    <row r="36" spans="1:8">
      <c r="A36" s="135" t="s">
        <v>117</v>
      </c>
      <c r="B36" s="136" t="s">
        <v>170</v>
      </c>
      <c r="C36" s="135" t="s">
        <v>119</v>
      </c>
      <c r="D36" s="135" t="s">
        <v>36</v>
      </c>
      <c r="E36" s="137">
        <v>40785</v>
      </c>
      <c r="F36" s="135"/>
      <c r="G36" s="135"/>
      <c r="H36" s="140"/>
    </row>
    <row r="37" spans="1:8">
      <c r="A37" s="131" t="s">
        <v>117</v>
      </c>
      <c r="B37" s="132" t="s">
        <v>132</v>
      </c>
      <c r="C37" s="131" t="s">
        <v>29</v>
      </c>
      <c r="D37" s="131" t="s">
        <v>36</v>
      </c>
      <c r="E37" s="133">
        <v>41297</v>
      </c>
      <c r="F37" s="134">
        <v>41297</v>
      </c>
      <c r="G37" s="131"/>
      <c r="H37" s="139"/>
    </row>
    <row r="38" spans="1:8">
      <c r="A38" s="135" t="s">
        <v>117</v>
      </c>
      <c r="B38" s="136" t="s">
        <v>133</v>
      </c>
      <c r="C38" s="135" t="s">
        <v>29</v>
      </c>
      <c r="D38" s="135" t="s">
        <v>37</v>
      </c>
      <c r="E38" s="137">
        <v>41297</v>
      </c>
      <c r="F38" s="138">
        <v>41662</v>
      </c>
      <c r="G38" s="135">
        <v>15</v>
      </c>
      <c r="H38" s="140"/>
    </row>
    <row r="39" spans="1:8">
      <c r="A39" s="131" t="s">
        <v>117</v>
      </c>
      <c r="B39" s="132" t="s">
        <v>134</v>
      </c>
      <c r="C39" s="131" t="s">
        <v>38</v>
      </c>
      <c r="D39" s="131" t="s">
        <v>37</v>
      </c>
      <c r="E39" s="133">
        <v>41297</v>
      </c>
      <c r="F39" s="134">
        <v>41662</v>
      </c>
      <c r="G39" s="131">
        <v>4</v>
      </c>
      <c r="H39" s="139"/>
    </row>
    <row r="40" spans="1:8">
      <c r="A40" s="135" t="s">
        <v>117</v>
      </c>
      <c r="B40" s="136" t="s">
        <v>135</v>
      </c>
      <c r="C40" s="135" t="s">
        <v>29</v>
      </c>
      <c r="D40" s="135" t="s">
        <v>37</v>
      </c>
      <c r="E40" s="137">
        <v>41297</v>
      </c>
      <c r="F40" s="138">
        <v>41662</v>
      </c>
      <c r="G40" s="135"/>
      <c r="H40" s="140"/>
    </row>
    <row r="41" spans="1:8">
      <c r="A41" s="131" t="s">
        <v>117</v>
      </c>
      <c r="B41" s="132" t="s">
        <v>136</v>
      </c>
      <c r="C41" s="131" t="s">
        <v>29</v>
      </c>
      <c r="D41" s="131" t="s">
        <v>37</v>
      </c>
      <c r="E41" s="133">
        <v>41297</v>
      </c>
      <c r="F41" s="134">
        <v>41662</v>
      </c>
      <c r="G41" s="131"/>
      <c r="H41" s="139"/>
    </row>
    <row r="42" spans="1:8">
      <c r="A42" s="135" t="s">
        <v>117</v>
      </c>
      <c r="B42" s="136" t="s">
        <v>211</v>
      </c>
      <c r="C42" s="135" t="s">
        <v>29</v>
      </c>
      <c r="D42" s="135" t="s">
        <v>37</v>
      </c>
      <c r="E42" s="137">
        <v>41254</v>
      </c>
      <c r="F42" s="138">
        <v>41639</v>
      </c>
      <c r="G42" s="135">
        <v>15</v>
      </c>
      <c r="H42" s="140"/>
    </row>
    <row r="43" spans="1:8">
      <c r="A43" s="131" t="s">
        <v>117</v>
      </c>
      <c r="B43" s="132" t="s">
        <v>137</v>
      </c>
      <c r="C43" s="131" t="s">
        <v>29</v>
      </c>
      <c r="D43" s="131" t="s">
        <v>37</v>
      </c>
      <c r="E43" s="133">
        <v>41254</v>
      </c>
      <c r="F43" s="134">
        <v>41639</v>
      </c>
      <c r="G43" s="131"/>
      <c r="H43" s="139"/>
    </row>
    <row r="44" spans="1:8">
      <c r="A44" s="135" t="s">
        <v>117</v>
      </c>
      <c r="B44" s="136" t="s">
        <v>138</v>
      </c>
      <c r="C44" s="135" t="s">
        <v>29</v>
      </c>
      <c r="D44" s="135" t="s">
        <v>37</v>
      </c>
      <c r="E44" s="137">
        <v>41297</v>
      </c>
      <c r="F44" s="138">
        <v>41662</v>
      </c>
      <c r="G44" s="135"/>
      <c r="H44" s="140"/>
    </row>
    <row r="45" spans="1:8">
      <c r="A45" s="131" t="s">
        <v>117</v>
      </c>
      <c r="B45" s="132" t="s">
        <v>171</v>
      </c>
      <c r="C45" s="131" t="s">
        <v>119</v>
      </c>
      <c r="D45" s="131" t="s">
        <v>36</v>
      </c>
      <c r="E45" s="133">
        <v>41107</v>
      </c>
      <c r="F45" s="134">
        <v>41304</v>
      </c>
      <c r="G45" s="131" t="s">
        <v>258</v>
      </c>
      <c r="H45" s="139"/>
    </row>
    <row r="46" spans="1:8">
      <c r="A46" s="135" t="s">
        <v>117</v>
      </c>
      <c r="B46" s="136" t="s">
        <v>147</v>
      </c>
      <c r="C46" s="135" t="s">
        <v>29</v>
      </c>
      <c r="D46" s="135" t="s">
        <v>15</v>
      </c>
      <c r="E46" s="137">
        <v>40722</v>
      </c>
      <c r="F46" s="138">
        <v>41456</v>
      </c>
      <c r="G46" s="135">
        <v>4</v>
      </c>
      <c r="H46" s="140"/>
    </row>
    <row r="47" spans="1:8">
      <c r="A47" s="131" t="s">
        <v>117</v>
      </c>
      <c r="B47" s="132" t="s">
        <v>148</v>
      </c>
      <c r="C47" s="131" t="s">
        <v>29</v>
      </c>
      <c r="D47" s="131" t="s">
        <v>15</v>
      </c>
      <c r="E47" s="133">
        <v>40820</v>
      </c>
      <c r="F47" s="134">
        <v>41915</v>
      </c>
      <c r="G47" s="131">
        <v>4</v>
      </c>
      <c r="H47" s="139"/>
    </row>
    <row r="48" spans="1:8">
      <c r="A48" s="135" t="s">
        <v>117</v>
      </c>
      <c r="B48" s="136" t="s">
        <v>212</v>
      </c>
      <c r="C48" s="135" t="s">
        <v>119</v>
      </c>
      <c r="D48" s="135" t="s">
        <v>119</v>
      </c>
      <c r="E48" s="136"/>
      <c r="F48" s="135"/>
      <c r="G48" s="135"/>
      <c r="H48" s="140"/>
    </row>
    <row r="49" spans="1:8">
      <c r="A49" s="131" t="s">
        <v>117</v>
      </c>
      <c r="B49" s="132" t="s">
        <v>213</v>
      </c>
      <c r="C49" s="131" t="s">
        <v>29</v>
      </c>
      <c r="D49" s="131" t="s">
        <v>15</v>
      </c>
      <c r="E49" s="133">
        <v>41044</v>
      </c>
      <c r="F49" s="134">
        <v>41885</v>
      </c>
      <c r="G49" s="131" t="s">
        <v>259</v>
      </c>
      <c r="H49" s="139"/>
    </row>
    <row r="50" spans="1:8">
      <c r="A50" s="135" t="s">
        <v>117</v>
      </c>
      <c r="B50" s="136" t="s">
        <v>214</v>
      </c>
      <c r="C50" s="135" t="s">
        <v>119</v>
      </c>
      <c r="D50" s="135" t="s">
        <v>119</v>
      </c>
      <c r="E50" s="136"/>
      <c r="F50" s="135"/>
      <c r="G50" s="135"/>
      <c r="H50" s="140"/>
    </row>
    <row r="51" spans="1:8">
      <c r="A51" s="131" t="s">
        <v>172</v>
      </c>
      <c r="B51" s="132" t="s">
        <v>208</v>
      </c>
      <c r="C51" s="131" t="s">
        <v>29</v>
      </c>
      <c r="D51" s="131" t="s">
        <v>15</v>
      </c>
      <c r="E51" s="133">
        <v>41297</v>
      </c>
      <c r="F51" s="134">
        <v>43009</v>
      </c>
      <c r="G51" s="131" t="s">
        <v>260</v>
      </c>
      <c r="H51" s="139"/>
    </row>
    <row r="52" spans="1:8">
      <c r="A52" s="135" t="s">
        <v>172</v>
      </c>
      <c r="B52" s="136" t="s">
        <v>215</v>
      </c>
      <c r="C52" s="135" t="s">
        <v>119</v>
      </c>
      <c r="D52" s="135" t="s">
        <v>36</v>
      </c>
      <c r="E52" s="137">
        <v>40575</v>
      </c>
      <c r="F52" s="135"/>
      <c r="G52" s="135">
        <v>15</v>
      </c>
      <c r="H52" s="140"/>
    </row>
    <row r="53" spans="1:8">
      <c r="A53" s="131" t="s">
        <v>120</v>
      </c>
      <c r="B53" s="132" t="s">
        <v>121</v>
      </c>
      <c r="C53" s="131" t="s">
        <v>119</v>
      </c>
      <c r="D53" s="131" t="s">
        <v>119</v>
      </c>
      <c r="E53" s="132"/>
      <c r="F53" s="131"/>
      <c r="G53" s="131">
        <v>14</v>
      </c>
      <c r="H53" s="139"/>
    </row>
    <row r="54" spans="1:8">
      <c r="A54" s="135" t="s">
        <v>120</v>
      </c>
      <c r="B54" s="136" t="s">
        <v>149</v>
      </c>
      <c r="C54" s="135" t="s">
        <v>29</v>
      </c>
      <c r="D54" s="135" t="s">
        <v>15</v>
      </c>
      <c r="E54" s="137">
        <v>41227</v>
      </c>
      <c r="F54" s="138">
        <v>41579</v>
      </c>
      <c r="G54" s="135">
        <v>14</v>
      </c>
      <c r="H54" s="140"/>
    </row>
    <row r="55" spans="1:8">
      <c r="A55" s="131" t="s">
        <v>120</v>
      </c>
      <c r="B55" s="132" t="s">
        <v>180</v>
      </c>
      <c r="C55" s="131" t="s">
        <v>29</v>
      </c>
      <c r="D55" s="131" t="s">
        <v>15</v>
      </c>
      <c r="E55" s="133">
        <v>41254</v>
      </c>
      <c r="F55" s="134">
        <v>41789</v>
      </c>
      <c r="G55" s="131" t="s">
        <v>261</v>
      </c>
      <c r="H55" s="139"/>
    </row>
    <row r="56" spans="1:8">
      <c r="A56" s="135" t="s">
        <v>120</v>
      </c>
      <c r="B56" s="136" t="s">
        <v>145</v>
      </c>
      <c r="C56" s="135" t="s">
        <v>29</v>
      </c>
      <c r="D56" s="135" t="s">
        <v>15</v>
      </c>
      <c r="E56" s="137">
        <v>41227</v>
      </c>
      <c r="F56" s="138">
        <v>41699</v>
      </c>
      <c r="G56" s="135">
        <v>20</v>
      </c>
      <c r="H56" s="140"/>
    </row>
    <row r="57" spans="1:8">
      <c r="A57" s="131" t="s">
        <v>120</v>
      </c>
      <c r="B57" s="132" t="s">
        <v>123</v>
      </c>
      <c r="C57" s="131" t="s">
        <v>29</v>
      </c>
      <c r="D57" s="131" t="s">
        <v>15</v>
      </c>
      <c r="E57" s="133">
        <v>41254</v>
      </c>
      <c r="F57" s="134">
        <v>41791</v>
      </c>
      <c r="G57" s="131" t="s">
        <v>262</v>
      </c>
      <c r="H57" s="139"/>
    </row>
    <row r="58" spans="1:8">
      <c r="A58" s="135" t="s">
        <v>120</v>
      </c>
      <c r="B58" s="136" t="s">
        <v>146</v>
      </c>
      <c r="C58" s="135" t="s">
        <v>29</v>
      </c>
      <c r="D58" s="135" t="s">
        <v>15</v>
      </c>
      <c r="E58" s="137">
        <v>40666</v>
      </c>
      <c r="F58" s="138">
        <v>41397</v>
      </c>
      <c r="G58" s="135">
        <v>20</v>
      </c>
      <c r="H58" s="140"/>
    </row>
    <row r="59" spans="1:8">
      <c r="A59" s="131" t="s">
        <v>120</v>
      </c>
      <c r="B59" s="132" t="s">
        <v>122</v>
      </c>
      <c r="C59" s="131" t="s">
        <v>119</v>
      </c>
      <c r="D59" s="131" t="s">
        <v>119</v>
      </c>
      <c r="E59" s="132"/>
      <c r="F59" s="134">
        <v>42155</v>
      </c>
      <c r="G59" s="131">
        <v>10</v>
      </c>
      <c r="H59" s="139"/>
    </row>
    <row r="60" spans="1:8">
      <c r="A60" s="135" t="s">
        <v>120</v>
      </c>
      <c r="B60" s="136" t="s">
        <v>186</v>
      </c>
      <c r="C60" s="135" t="s">
        <v>38</v>
      </c>
      <c r="D60" s="135" t="s">
        <v>37</v>
      </c>
      <c r="E60" s="137">
        <v>41206</v>
      </c>
      <c r="F60" s="138">
        <v>41579</v>
      </c>
      <c r="G60" s="135">
        <v>40</v>
      </c>
      <c r="H60" s="140"/>
    </row>
    <row r="61" spans="1:8">
      <c r="A61" s="131" t="s">
        <v>120</v>
      </c>
      <c r="B61" s="132" t="s">
        <v>150</v>
      </c>
      <c r="C61" s="131" t="s">
        <v>29</v>
      </c>
      <c r="D61" s="131" t="s">
        <v>15</v>
      </c>
      <c r="E61" s="133">
        <v>41170</v>
      </c>
      <c r="F61" s="134">
        <v>42110</v>
      </c>
      <c r="G61" s="131">
        <v>15</v>
      </c>
      <c r="H61" s="139"/>
    </row>
    <row r="62" spans="1:8">
      <c r="A62" s="135" t="s">
        <v>120</v>
      </c>
      <c r="B62" s="136" t="s">
        <v>151</v>
      </c>
      <c r="C62" s="135" t="s">
        <v>38</v>
      </c>
      <c r="D62" s="135" t="s">
        <v>15</v>
      </c>
      <c r="E62" s="137">
        <v>40953</v>
      </c>
      <c r="F62" s="138">
        <v>42004</v>
      </c>
      <c r="G62" s="135">
        <v>15</v>
      </c>
      <c r="H62" s="140"/>
    </row>
    <row r="63" spans="1:8">
      <c r="A63" s="131" t="s">
        <v>120</v>
      </c>
      <c r="B63" s="132" t="s">
        <v>152</v>
      </c>
      <c r="C63" s="131" t="s">
        <v>29</v>
      </c>
      <c r="D63" s="131" t="s">
        <v>15</v>
      </c>
      <c r="E63" s="133">
        <v>40695</v>
      </c>
      <c r="F63" s="134">
        <v>42522</v>
      </c>
      <c r="G63" s="131">
        <v>10</v>
      </c>
      <c r="H63" s="139"/>
    </row>
    <row r="64" spans="1:8">
      <c r="A64" s="135" t="s">
        <v>120</v>
      </c>
      <c r="B64" s="136" t="s">
        <v>139</v>
      </c>
      <c r="C64" s="135" t="s">
        <v>29</v>
      </c>
      <c r="D64" s="135" t="s">
        <v>16</v>
      </c>
      <c r="E64" s="137">
        <v>41254</v>
      </c>
      <c r="F64" s="138">
        <v>41639</v>
      </c>
      <c r="G64" s="135">
        <v>20</v>
      </c>
      <c r="H64" s="140"/>
    </row>
    <row r="65" spans="1:8">
      <c r="A65" s="131" t="s">
        <v>120</v>
      </c>
      <c r="B65" s="132" t="s">
        <v>153</v>
      </c>
      <c r="C65" s="131" t="s">
        <v>29</v>
      </c>
      <c r="D65" s="131" t="s">
        <v>15</v>
      </c>
      <c r="E65" s="133">
        <v>41044</v>
      </c>
      <c r="F65" s="134">
        <v>42492</v>
      </c>
      <c r="G65" s="131">
        <v>20</v>
      </c>
      <c r="H65" s="139"/>
    </row>
    <row r="66" spans="1:8">
      <c r="A66" s="135" t="s">
        <v>120</v>
      </c>
      <c r="B66" s="136" t="s">
        <v>196</v>
      </c>
      <c r="C66" s="135" t="s">
        <v>29</v>
      </c>
      <c r="D66" s="135" t="s">
        <v>16</v>
      </c>
      <c r="E66" s="137">
        <v>41206</v>
      </c>
      <c r="F66" s="138">
        <v>41395</v>
      </c>
      <c r="G66" s="135">
        <v>20</v>
      </c>
      <c r="H66" s="140"/>
    </row>
    <row r="67" spans="1:8">
      <c r="A67" s="131" t="s">
        <v>120</v>
      </c>
      <c r="B67" s="132" t="s">
        <v>263</v>
      </c>
      <c r="C67" s="131" t="s">
        <v>29</v>
      </c>
      <c r="D67" s="131" t="s">
        <v>15</v>
      </c>
      <c r="E67" s="133">
        <v>41297</v>
      </c>
      <c r="F67" s="134">
        <v>42218</v>
      </c>
      <c r="G67" s="131" t="s">
        <v>264</v>
      </c>
      <c r="H67" s="139"/>
    </row>
    <row r="68" spans="1:8">
      <c r="A68" s="135" t="s">
        <v>120</v>
      </c>
      <c r="B68" s="136" t="s">
        <v>265</v>
      </c>
      <c r="C68" s="135" t="s">
        <v>29</v>
      </c>
      <c r="D68" s="135" t="s">
        <v>15</v>
      </c>
      <c r="E68" s="137">
        <v>41297</v>
      </c>
      <c r="F68" s="138">
        <v>42218</v>
      </c>
      <c r="G68" s="135" t="s">
        <v>266</v>
      </c>
      <c r="H68" s="140"/>
    </row>
    <row r="69" spans="1:8">
      <c r="A69" s="131" t="s">
        <v>120</v>
      </c>
      <c r="B69" s="132" t="s">
        <v>216</v>
      </c>
      <c r="C69" s="131" t="s">
        <v>119</v>
      </c>
      <c r="D69" s="131" t="s">
        <v>119</v>
      </c>
      <c r="E69" s="132"/>
      <c r="F69" s="131"/>
      <c r="G69" s="131"/>
      <c r="H69" s="139"/>
    </row>
    <row r="70" spans="1:8">
      <c r="A70" s="135" t="s">
        <v>120</v>
      </c>
      <c r="B70" s="136" t="s">
        <v>197</v>
      </c>
      <c r="C70" s="135" t="s">
        <v>38</v>
      </c>
      <c r="D70" s="135" t="s">
        <v>16</v>
      </c>
      <c r="E70" s="137">
        <v>41016</v>
      </c>
      <c r="F70" s="138">
        <v>41546</v>
      </c>
      <c r="G70" s="135">
        <v>20</v>
      </c>
      <c r="H70" s="140"/>
    </row>
    <row r="71" spans="1:8">
      <c r="A71" s="131" t="s">
        <v>120</v>
      </c>
      <c r="B71" s="132" t="s">
        <v>154</v>
      </c>
      <c r="C71" s="131" t="s">
        <v>29</v>
      </c>
      <c r="D71" s="131" t="s">
        <v>15</v>
      </c>
      <c r="E71" s="133">
        <v>40666</v>
      </c>
      <c r="F71" s="134">
        <v>42492</v>
      </c>
      <c r="G71" s="131">
        <v>15</v>
      </c>
      <c r="H71" s="139"/>
    </row>
    <row r="72" spans="1:8">
      <c r="A72" s="135" t="s">
        <v>120</v>
      </c>
      <c r="B72" s="136" t="s">
        <v>155</v>
      </c>
      <c r="C72" s="135" t="s">
        <v>29</v>
      </c>
      <c r="D72" s="135" t="s">
        <v>15</v>
      </c>
      <c r="E72" s="137">
        <v>40820</v>
      </c>
      <c r="F72" s="138">
        <v>42612</v>
      </c>
      <c r="G72" s="135">
        <v>20</v>
      </c>
      <c r="H72" s="140"/>
    </row>
    <row r="73" spans="1:8">
      <c r="A73" s="131" t="s">
        <v>120</v>
      </c>
      <c r="B73" s="132" t="s">
        <v>187</v>
      </c>
      <c r="C73" s="131" t="s">
        <v>29</v>
      </c>
      <c r="D73" s="131" t="s">
        <v>37</v>
      </c>
      <c r="E73" s="133">
        <v>41206</v>
      </c>
      <c r="F73" s="134">
        <v>41579</v>
      </c>
      <c r="G73" s="131">
        <v>20</v>
      </c>
      <c r="H73" s="139"/>
    </row>
    <row r="74" spans="1:8">
      <c r="A74" s="135" t="s">
        <v>120</v>
      </c>
      <c r="B74" s="136" t="s">
        <v>198</v>
      </c>
      <c r="C74" s="135" t="s">
        <v>29</v>
      </c>
      <c r="D74" s="135" t="s">
        <v>16</v>
      </c>
      <c r="E74" s="137">
        <v>41227</v>
      </c>
      <c r="F74" s="138">
        <v>41639</v>
      </c>
      <c r="G74" s="135">
        <v>20</v>
      </c>
      <c r="H74" s="140"/>
    </row>
    <row r="75" spans="1:8">
      <c r="A75" s="131" t="s">
        <v>120</v>
      </c>
      <c r="B75" s="132" t="s">
        <v>156</v>
      </c>
      <c r="C75" s="131" t="s">
        <v>29</v>
      </c>
      <c r="D75" s="131" t="s">
        <v>15</v>
      </c>
      <c r="E75" s="133">
        <v>41227</v>
      </c>
      <c r="F75" s="134">
        <v>42218</v>
      </c>
      <c r="G75" s="131">
        <v>20</v>
      </c>
      <c r="H75" s="139"/>
    </row>
    <row r="76" spans="1:8">
      <c r="A76" s="135" t="s">
        <v>120</v>
      </c>
      <c r="B76" s="136" t="s">
        <v>157</v>
      </c>
      <c r="C76" s="135" t="s">
        <v>29</v>
      </c>
      <c r="D76" s="135" t="s">
        <v>15</v>
      </c>
      <c r="E76" s="137">
        <v>40666</v>
      </c>
      <c r="F76" s="138">
        <v>42521</v>
      </c>
      <c r="G76" s="135">
        <v>20</v>
      </c>
      <c r="H76" s="140"/>
    </row>
    <row r="77" spans="1:8">
      <c r="A77" s="131" t="s">
        <v>120</v>
      </c>
      <c r="B77" s="132" t="s">
        <v>140</v>
      </c>
      <c r="C77" s="131" t="s">
        <v>29</v>
      </c>
      <c r="D77" s="131" t="s">
        <v>16</v>
      </c>
      <c r="E77" s="133">
        <v>41254</v>
      </c>
      <c r="F77" s="134">
        <v>41639</v>
      </c>
      <c r="G77" s="131">
        <v>25</v>
      </c>
      <c r="H77" s="139"/>
    </row>
    <row r="78" spans="1:8">
      <c r="A78" s="135" t="s">
        <v>120</v>
      </c>
      <c r="B78" s="136" t="s">
        <v>173</v>
      </c>
      <c r="C78" s="135" t="s">
        <v>119</v>
      </c>
      <c r="D78" s="135" t="s">
        <v>36</v>
      </c>
      <c r="E78" s="137">
        <v>41044</v>
      </c>
      <c r="F78" s="135"/>
      <c r="G78" s="135">
        <v>9</v>
      </c>
      <c r="H78" s="140"/>
    </row>
    <row r="79" spans="1:8">
      <c r="A79" s="131" t="s">
        <v>120</v>
      </c>
      <c r="B79" s="132" t="s">
        <v>158</v>
      </c>
      <c r="C79" s="131" t="s">
        <v>38</v>
      </c>
      <c r="D79" s="131" t="s">
        <v>15</v>
      </c>
      <c r="E79" s="133">
        <v>41170</v>
      </c>
      <c r="F79" s="134">
        <v>42004</v>
      </c>
      <c r="G79" s="131" t="s">
        <v>267</v>
      </c>
      <c r="H79" s="139"/>
    </row>
    <row r="80" spans="1:8">
      <c r="A80" s="135" t="s">
        <v>120</v>
      </c>
      <c r="B80" s="136" t="s">
        <v>159</v>
      </c>
      <c r="C80" s="135" t="s">
        <v>38</v>
      </c>
      <c r="D80" s="135" t="s">
        <v>15</v>
      </c>
      <c r="E80" s="137">
        <v>41170</v>
      </c>
      <c r="F80" s="138">
        <v>42004</v>
      </c>
      <c r="G80" s="135" t="s">
        <v>267</v>
      </c>
      <c r="H80" s="140"/>
    </row>
    <row r="81" spans="1:8">
      <c r="A81" s="131" t="s">
        <v>120</v>
      </c>
      <c r="B81" s="132" t="s">
        <v>160</v>
      </c>
      <c r="C81" s="131" t="s">
        <v>29</v>
      </c>
      <c r="D81" s="131" t="s">
        <v>15</v>
      </c>
      <c r="E81" s="133">
        <v>40785</v>
      </c>
      <c r="F81" s="134">
        <v>41639</v>
      </c>
      <c r="G81" s="131" t="s">
        <v>268</v>
      </c>
      <c r="H81" s="139"/>
    </row>
    <row r="82" spans="1:8">
      <c r="A82" s="135" t="s">
        <v>120</v>
      </c>
      <c r="B82" s="136" t="s">
        <v>174</v>
      </c>
      <c r="C82" s="135" t="s">
        <v>119</v>
      </c>
      <c r="D82" s="135" t="s">
        <v>36</v>
      </c>
      <c r="E82" s="137">
        <v>41044</v>
      </c>
      <c r="F82" s="135"/>
      <c r="G82" s="135"/>
      <c r="H82" s="140"/>
    </row>
    <row r="83" spans="1:8">
      <c r="A83" s="131" t="s">
        <v>120</v>
      </c>
      <c r="B83" s="132" t="s">
        <v>294</v>
      </c>
      <c r="C83" s="131" t="s">
        <v>29</v>
      </c>
      <c r="D83" s="131" t="s">
        <v>16</v>
      </c>
      <c r="E83" s="133">
        <v>41325</v>
      </c>
      <c r="F83" s="134">
        <v>41005</v>
      </c>
      <c r="G83" s="131" t="s">
        <v>269</v>
      </c>
      <c r="H83" s="139"/>
    </row>
    <row r="84" spans="1:8">
      <c r="A84" s="135" t="s">
        <v>120</v>
      </c>
      <c r="B84" s="136" t="s">
        <v>201</v>
      </c>
      <c r="C84" s="135" t="s">
        <v>29</v>
      </c>
      <c r="D84" s="135" t="s">
        <v>15</v>
      </c>
      <c r="E84" s="137">
        <v>41254</v>
      </c>
      <c r="F84" s="138">
        <v>41640</v>
      </c>
      <c r="G84" s="135" t="s">
        <v>269</v>
      </c>
      <c r="H84" s="140"/>
    </row>
    <row r="85" spans="1:8">
      <c r="A85" s="131" t="s">
        <v>120</v>
      </c>
      <c r="B85" s="132" t="s">
        <v>141</v>
      </c>
      <c r="C85" s="131" t="s">
        <v>29</v>
      </c>
      <c r="D85" s="131" t="s">
        <v>16</v>
      </c>
      <c r="E85" s="133">
        <v>41254</v>
      </c>
      <c r="F85" s="134">
        <v>41639</v>
      </c>
      <c r="G85" s="131" t="s">
        <v>270</v>
      </c>
      <c r="H85" s="139"/>
    </row>
    <row r="86" spans="1:8">
      <c r="A86" s="135" t="s">
        <v>120</v>
      </c>
      <c r="B86" s="136" t="s">
        <v>142</v>
      </c>
      <c r="C86" s="135" t="s">
        <v>29</v>
      </c>
      <c r="D86" s="135" t="s">
        <v>16</v>
      </c>
      <c r="E86" s="137">
        <v>41297</v>
      </c>
      <c r="F86" s="138">
        <v>41638</v>
      </c>
      <c r="G86" s="135" t="s">
        <v>271</v>
      </c>
      <c r="H86" s="140"/>
    </row>
    <row r="87" spans="1:8">
      <c r="A87" s="131" t="s">
        <v>120</v>
      </c>
      <c r="B87" s="132" t="s">
        <v>161</v>
      </c>
      <c r="C87" s="131" t="s">
        <v>29</v>
      </c>
      <c r="D87" s="131" t="s">
        <v>15</v>
      </c>
      <c r="E87" s="133">
        <v>41170</v>
      </c>
      <c r="F87" s="134">
        <v>41913</v>
      </c>
      <c r="G87" s="131"/>
      <c r="H87" s="139"/>
    </row>
    <row r="88" spans="1:8">
      <c r="A88" s="135" t="s">
        <v>120</v>
      </c>
      <c r="B88" s="136" t="s">
        <v>162</v>
      </c>
      <c r="C88" s="135" t="s">
        <v>29</v>
      </c>
      <c r="D88" s="135" t="s">
        <v>15</v>
      </c>
      <c r="E88" s="137">
        <v>40519</v>
      </c>
      <c r="F88" s="138">
        <v>41615</v>
      </c>
      <c r="G88" s="135" t="s">
        <v>272</v>
      </c>
      <c r="H88" s="140"/>
    </row>
    <row r="89" spans="1:8">
      <c r="A89" s="131" t="s">
        <v>120</v>
      </c>
      <c r="B89" s="132" t="s">
        <v>175</v>
      </c>
      <c r="C89" s="131" t="s">
        <v>119</v>
      </c>
      <c r="D89" s="131" t="s">
        <v>36</v>
      </c>
      <c r="E89" s="133">
        <v>40848</v>
      </c>
      <c r="F89" s="131"/>
      <c r="G89" s="131" t="s">
        <v>273</v>
      </c>
      <c r="H89" s="139"/>
    </row>
    <row r="90" spans="1:8">
      <c r="A90" s="135" t="s">
        <v>120</v>
      </c>
      <c r="B90" s="136" t="s">
        <v>163</v>
      </c>
      <c r="C90" s="135" t="s">
        <v>29</v>
      </c>
      <c r="D90" s="135" t="s">
        <v>15</v>
      </c>
      <c r="E90" s="137">
        <v>40848</v>
      </c>
      <c r="F90" s="135"/>
      <c r="G90" s="135" t="s">
        <v>274</v>
      </c>
      <c r="H90" s="140"/>
    </row>
    <row r="91" spans="1:8">
      <c r="A91" s="131" t="s">
        <v>120</v>
      </c>
      <c r="B91" s="132" t="s">
        <v>143</v>
      </c>
      <c r="C91" s="131" t="s">
        <v>29</v>
      </c>
      <c r="D91" s="131" t="s">
        <v>16</v>
      </c>
      <c r="E91" s="133">
        <v>40415</v>
      </c>
      <c r="F91" s="134">
        <v>41639</v>
      </c>
      <c r="G91" s="131" t="s">
        <v>270</v>
      </c>
      <c r="H91" s="139"/>
    </row>
    <row r="92" spans="1:8">
      <c r="A92" s="135" t="s">
        <v>120</v>
      </c>
      <c r="B92" s="136" t="s">
        <v>164</v>
      </c>
      <c r="C92" s="135" t="s">
        <v>29</v>
      </c>
      <c r="D92" s="135" t="s">
        <v>15</v>
      </c>
      <c r="E92" s="137">
        <v>40519</v>
      </c>
      <c r="F92" s="138">
        <v>41615</v>
      </c>
      <c r="G92" s="135" t="s">
        <v>272</v>
      </c>
      <c r="H92" s="140"/>
    </row>
    <row r="93" spans="1:8">
      <c r="A93" s="131" t="s">
        <v>120</v>
      </c>
      <c r="B93" s="132" t="s">
        <v>165</v>
      </c>
      <c r="C93" s="131" t="s">
        <v>38</v>
      </c>
      <c r="D93" s="131" t="s">
        <v>15</v>
      </c>
      <c r="E93" s="133">
        <v>41044</v>
      </c>
      <c r="F93" s="134">
        <v>42004</v>
      </c>
      <c r="G93" s="131"/>
      <c r="H93" s="139"/>
    </row>
    <row r="94" spans="1:8">
      <c r="A94" s="135" t="s">
        <v>120</v>
      </c>
      <c r="B94" s="136" t="s">
        <v>176</v>
      </c>
      <c r="C94" s="135" t="s">
        <v>119</v>
      </c>
      <c r="D94" s="135" t="s">
        <v>36</v>
      </c>
      <c r="E94" s="137">
        <v>40575</v>
      </c>
      <c r="F94" s="135"/>
      <c r="G94" s="135" t="s">
        <v>275</v>
      </c>
      <c r="H94" s="140"/>
    </row>
    <row r="95" spans="1:8">
      <c r="A95" s="131" t="s">
        <v>120</v>
      </c>
      <c r="B95" s="132" t="s">
        <v>166</v>
      </c>
      <c r="C95" s="131" t="s">
        <v>29</v>
      </c>
      <c r="D95" s="131" t="s">
        <v>15</v>
      </c>
      <c r="E95" s="133">
        <v>40722</v>
      </c>
      <c r="F95" s="134">
        <v>41821</v>
      </c>
      <c r="G95" s="131" t="s">
        <v>276</v>
      </c>
      <c r="H95" s="139"/>
    </row>
    <row r="96" spans="1:8">
      <c r="A96" s="135" t="s">
        <v>120</v>
      </c>
      <c r="B96" s="136" t="s">
        <v>177</v>
      </c>
      <c r="C96" s="135" t="s">
        <v>119</v>
      </c>
      <c r="D96" s="135" t="s">
        <v>36</v>
      </c>
      <c r="E96" s="137">
        <v>40603</v>
      </c>
      <c r="F96" s="135"/>
      <c r="G96" s="135"/>
      <c r="H96" s="140"/>
    </row>
    <row r="97" spans="1:11">
      <c r="A97" s="131" t="s">
        <v>120</v>
      </c>
      <c r="B97" s="132" t="s">
        <v>144</v>
      </c>
      <c r="C97" s="131" t="s">
        <v>29</v>
      </c>
      <c r="D97" s="131" t="s">
        <v>16</v>
      </c>
      <c r="E97" s="133">
        <v>41254</v>
      </c>
      <c r="F97" s="134">
        <v>41639</v>
      </c>
      <c r="G97" s="131">
        <v>70</v>
      </c>
      <c r="H97" s="139"/>
    </row>
    <row r="98" spans="1:11">
      <c r="A98" s="135" t="s">
        <v>120</v>
      </c>
      <c r="B98" s="136" t="s">
        <v>148</v>
      </c>
      <c r="C98" s="135" t="s">
        <v>119</v>
      </c>
      <c r="D98" s="135" t="s">
        <v>36</v>
      </c>
      <c r="E98" s="137">
        <v>41107</v>
      </c>
      <c r="F98" s="138">
        <v>41304</v>
      </c>
      <c r="G98" s="135">
        <v>4</v>
      </c>
      <c r="H98" s="140"/>
    </row>
    <row r="99" spans="1:11">
      <c r="A99" s="131" t="s">
        <v>120</v>
      </c>
      <c r="B99" s="132" t="s">
        <v>167</v>
      </c>
      <c r="C99" s="131" t="s">
        <v>29</v>
      </c>
      <c r="D99" s="131" t="s">
        <v>15</v>
      </c>
      <c r="E99" s="133">
        <v>40981</v>
      </c>
      <c r="F99" s="134">
        <v>42779</v>
      </c>
      <c r="G99" s="131">
        <v>25</v>
      </c>
      <c r="H99" s="139"/>
    </row>
    <row r="100" spans="1:11">
      <c r="A100" s="135" t="s">
        <v>120</v>
      </c>
      <c r="B100" s="136" t="s">
        <v>188</v>
      </c>
      <c r="C100" s="135" t="s">
        <v>29</v>
      </c>
      <c r="D100" s="135" t="s">
        <v>37</v>
      </c>
      <c r="E100" s="137">
        <v>40848</v>
      </c>
      <c r="F100" s="138">
        <v>42218</v>
      </c>
      <c r="G100" s="135"/>
      <c r="H100" s="140"/>
    </row>
    <row r="101" spans="1:11">
      <c r="A101" s="131" t="s">
        <v>120</v>
      </c>
      <c r="B101" s="132" t="s">
        <v>168</v>
      </c>
      <c r="C101" s="131" t="s">
        <v>29</v>
      </c>
      <c r="D101" s="131" t="s">
        <v>15</v>
      </c>
      <c r="E101" s="133">
        <v>40981</v>
      </c>
      <c r="F101" s="134">
        <v>42492</v>
      </c>
      <c r="G101" s="131">
        <v>45</v>
      </c>
      <c r="H101" s="139"/>
      <c r="I101" s="104"/>
      <c r="J101" s="103"/>
      <c r="K101" s="101"/>
    </row>
    <row r="102" spans="1:11">
      <c r="I102" s="108"/>
      <c r="J102" s="107"/>
      <c r="K102" s="105"/>
    </row>
    <row r="103" spans="1:11">
      <c r="I103" s="104"/>
      <c r="J103" s="103"/>
      <c r="K103" s="101"/>
    </row>
    <row r="104" spans="1:11">
      <c r="I104" s="108"/>
      <c r="J104" s="107"/>
      <c r="K104" s="105"/>
    </row>
    <row r="105" spans="1:11">
      <c r="I105" s="104"/>
      <c r="J105" s="103"/>
      <c r="K105" s="101"/>
    </row>
    <row r="106" spans="1:11">
      <c r="I106" s="108"/>
      <c r="J106" s="107"/>
      <c r="K106" s="105"/>
    </row>
    <row r="107" spans="1:11">
      <c r="I107" s="104"/>
      <c r="J107" s="103"/>
      <c r="K107" s="101"/>
    </row>
    <row r="108" spans="1:11">
      <c r="I108" s="108"/>
      <c r="J108" s="107"/>
      <c r="K108" s="105"/>
    </row>
    <row r="109" spans="1:11">
      <c r="I109" s="104"/>
      <c r="J109" s="103"/>
      <c r="K109" s="101"/>
    </row>
    <row r="110" spans="1:11">
      <c r="I110" s="108"/>
      <c r="J110" s="107"/>
      <c r="K110" s="105"/>
    </row>
    <row r="111" spans="1:11">
      <c r="I111" s="102"/>
      <c r="J111" s="103"/>
      <c r="K111" s="101"/>
    </row>
    <row r="112" spans="1:11">
      <c r="I112" s="108"/>
      <c r="J112" s="107"/>
      <c r="K112" s="105"/>
    </row>
    <row r="113" spans="9:11">
      <c r="I113" s="104"/>
      <c r="J113" s="103"/>
      <c r="K113" s="101"/>
    </row>
    <row r="114" spans="9:11">
      <c r="I114" s="108"/>
      <c r="J114" s="107"/>
      <c r="K114" s="105"/>
    </row>
    <row r="115" spans="9:11">
      <c r="I115" s="104"/>
      <c r="J115" s="103"/>
      <c r="K115" s="101"/>
    </row>
    <row r="116" spans="9:11">
      <c r="I116" s="108"/>
      <c r="J116" s="107"/>
      <c r="K116" s="105"/>
    </row>
    <row r="117" spans="9:11">
      <c r="I117" s="104"/>
      <c r="J117" s="103"/>
      <c r="K117" s="101"/>
    </row>
    <row r="118" spans="9:11">
      <c r="I118" s="108"/>
      <c r="J118" s="107"/>
      <c r="K118" s="105"/>
    </row>
    <row r="119" spans="9:11">
      <c r="I119" s="104"/>
      <c r="J119" s="103"/>
      <c r="K119" s="101"/>
    </row>
    <row r="120" spans="9:11">
      <c r="I120" s="108"/>
      <c r="J120" s="107"/>
      <c r="K120" s="105"/>
    </row>
    <row r="121" spans="9:11">
      <c r="I121" s="102"/>
      <c r="J121" s="101"/>
      <c r="K121" s="101"/>
    </row>
    <row r="122" spans="9:11">
      <c r="I122" s="108"/>
      <c r="J122" s="107"/>
      <c r="K122" s="105"/>
    </row>
    <row r="123" spans="9:11">
      <c r="I123" s="104"/>
      <c r="J123" s="103"/>
      <c r="K123" s="101"/>
    </row>
    <row r="124" spans="9:11">
      <c r="I124" s="108"/>
      <c r="J124" s="107"/>
      <c r="K124" s="105"/>
    </row>
    <row r="125" spans="9:11">
      <c r="I125" s="104"/>
      <c r="J125" s="103"/>
      <c r="K125" s="101"/>
    </row>
    <row r="126" spans="9:11">
      <c r="I126" s="108"/>
      <c r="J126" s="107"/>
      <c r="K126" s="105"/>
    </row>
    <row r="127" spans="9:11">
      <c r="I127" s="104"/>
      <c r="J127" s="103"/>
      <c r="K127" s="101"/>
    </row>
    <row r="128" spans="9:11">
      <c r="I128" s="108"/>
      <c r="J128" s="107"/>
      <c r="K128" s="105"/>
    </row>
    <row r="129" spans="9:11">
      <c r="I129" s="104"/>
      <c r="J129" s="103"/>
      <c r="K129" s="101"/>
    </row>
    <row r="130" spans="9:11">
      <c r="I130" s="108"/>
      <c r="J130" s="107"/>
      <c r="K130" s="105"/>
    </row>
    <row r="131" spans="9:11">
      <c r="I131" s="104"/>
      <c r="J131" s="103"/>
      <c r="K131" s="101"/>
    </row>
    <row r="132" spans="9:11">
      <c r="I132" s="108"/>
      <c r="J132" s="107"/>
      <c r="K132" s="105"/>
    </row>
    <row r="133" spans="9:11">
      <c r="I133" s="104"/>
      <c r="J133" s="103"/>
      <c r="K133" s="101"/>
    </row>
    <row r="134" spans="9:11">
      <c r="I134" s="108"/>
      <c r="J134" s="105"/>
      <c r="K134" s="105"/>
    </row>
    <row r="135" spans="9:11">
      <c r="I135" s="102"/>
      <c r="J135" s="103"/>
      <c r="K135" s="101"/>
    </row>
    <row r="136" spans="9:11">
      <c r="I136" s="108"/>
      <c r="J136" s="107"/>
      <c r="K136" s="105"/>
    </row>
    <row r="137" spans="9:11">
      <c r="I137" s="104"/>
      <c r="J137" s="103"/>
      <c r="K137" s="101"/>
    </row>
    <row r="138" spans="9:11">
      <c r="I138" s="106"/>
      <c r="J138" s="107"/>
      <c r="K138" s="105"/>
    </row>
    <row r="139" spans="9:11">
      <c r="I139" s="102"/>
      <c r="J139" s="103"/>
      <c r="K139" s="101"/>
    </row>
    <row r="140" spans="9:11">
      <c r="I140" s="108"/>
      <c r="J140" s="107"/>
      <c r="K140" s="105"/>
    </row>
    <row r="141" spans="9:11">
      <c r="I141" s="104"/>
      <c r="J141" s="103"/>
      <c r="K141" s="101"/>
    </row>
    <row r="142" spans="9:11">
      <c r="I142" s="106"/>
      <c r="J142" s="107"/>
      <c r="K142" s="105"/>
    </row>
    <row r="143" spans="9:11">
      <c r="I143" s="104"/>
      <c r="J143" s="103"/>
      <c r="K143" s="101"/>
    </row>
    <row r="144" spans="9:11">
      <c r="I144" s="108"/>
      <c r="J144" s="107"/>
      <c r="K144" s="105"/>
    </row>
    <row r="145" spans="9:11">
      <c r="I145" s="104"/>
      <c r="J145" s="103"/>
      <c r="K145" s="101"/>
    </row>
    <row r="146" spans="9:11">
      <c r="I146" s="106"/>
      <c r="J146" s="105"/>
      <c r="K146" s="105"/>
    </row>
    <row r="147" spans="9:11">
      <c r="I147" s="104"/>
      <c r="J147" s="103"/>
      <c r="K147" s="101"/>
    </row>
    <row r="148" spans="9:11">
      <c r="I148" s="106"/>
      <c r="J148" s="105"/>
      <c r="K148" s="105"/>
    </row>
    <row r="149" spans="9:11">
      <c r="I149" s="104"/>
      <c r="J149" s="103"/>
      <c r="K149" s="101"/>
    </row>
    <row r="150" spans="9:11">
      <c r="I150" s="108"/>
      <c r="J150" s="105"/>
      <c r="K150" s="105"/>
    </row>
    <row r="151" spans="9:11">
      <c r="I151" s="102"/>
      <c r="J151" s="101"/>
      <c r="K151" s="101"/>
    </row>
    <row r="152" spans="9:11">
      <c r="I152" s="108"/>
      <c r="J152" s="107"/>
      <c r="K152" s="105"/>
    </row>
    <row r="153" spans="9:11">
      <c r="I153" s="104"/>
      <c r="J153" s="103"/>
      <c r="K153" s="101"/>
    </row>
    <row r="154" spans="9:11">
      <c r="I154" s="108"/>
      <c r="J154" s="107"/>
      <c r="K154" s="105"/>
    </row>
    <row r="155" spans="9:11">
      <c r="I155" s="104"/>
      <c r="J155" s="103"/>
      <c r="K155" s="101"/>
    </row>
    <row r="156" spans="9:11">
      <c r="I156" s="108"/>
      <c r="J156" s="107"/>
      <c r="K156" s="105"/>
    </row>
    <row r="157" spans="9:11">
      <c r="I157" s="102"/>
      <c r="J157" s="103"/>
      <c r="K157" s="101"/>
    </row>
    <row r="158" spans="9:11">
      <c r="I158" s="108"/>
      <c r="J158" s="107"/>
      <c r="K158" s="105"/>
    </row>
    <row r="159" spans="9:11">
      <c r="I159" s="104"/>
      <c r="J159" s="103"/>
      <c r="K159" s="101"/>
    </row>
    <row r="160" spans="9:11">
      <c r="I160" s="108"/>
      <c r="J160" s="107"/>
      <c r="K160" s="105"/>
    </row>
    <row r="161" spans="9:11">
      <c r="I161" s="104"/>
      <c r="J161" s="103"/>
      <c r="K161" s="101"/>
    </row>
    <row r="162" spans="9:11">
      <c r="I162" s="108"/>
      <c r="J162" s="107"/>
      <c r="K162" s="105"/>
    </row>
    <row r="163" spans="9:11">
      <c r="I163" s="104"/>
      <c r="J163" s="103"/>
      <c r="K163" s="101"/>
    </row>
    <row r="164" spans="9:11">
      <c r="I164" s="108"/>
      <c r="J164" s="107"/>
      <c r="K164" s="105"/>
    </row>
    <row r="165" spans="9:11">
      <c r="I165" s="104"/>
      <c r="J165" s="103"/>
      <c r="K165" s="101"/>
    </row>
    <row r="166" spans="9:11">
      <c r="I166" s="106"/>
      <c r="J166" s="105"/>
      <c r="K166" s="105"/>
    </row>
    <row r="167" spans="9:11">
      <c r="I167" s="104"/>
      <c r="J167" s="103"/>
      <c r="K167" s="101"/>
    </row>
    <row r="168" spans="9:11">
      <c r="I168" s="108"/>
      <c r="J168" s="107"/>
      <c r="K168" s="105"/>
    </row>
    <row r="169" spans="9:11">
      <c r="I169" s="104"/>
      <c r="J169" s="103"/>
      <c r="K169" s="101"/>
    </row>
    <row r="170" spans="9:11">
      <c r="I170" s="108"/>
      <c r="J170" s="107"/>
      <c r="K170" s="105"/>
    </row>
    <row r="171" spans="9:11">
      <c r="I171" s="104"/>
      <c r="J171" s="103"/>
      <c r="K171" s="101"/>
    </row>
    <row r="172" spans="9:11">
      <c r="I172" s="108"/>
      <c r="J172" s="107"/>
      <c r="K172" s="105"/>
    </row>
    <row r="173" spans="9:11">
      <c r="I173" s="104"/>
      <c r="J173" s="103"/>
      <c r="K173" s="101"/>
    </row>
    <row r="174" spans="9:11">
      <c r="I174" s="108"/>
      <c r="J174" s="107"/>
      <c r="K174" s="105"/>
    </row>
    <row r="175" spans="9:11">
      <c r="I175" s="104"/>
      <c r="J175" s="101"/>
      <c r="K175" s="101"/>
    </row>
    <row r="176" spans="9:11">
      <c r="I176" s="108"/>
      <c r="J176" s="107"/>
      <c r="K176" s="105"/>
    </row>
    <row r="177" spans="9:11">
      <c r="I177" s="104"/>
      <c r="J177" s="103"/>
      <c r="K177" s="101"/>
    </row>
    <row r="178" spans="9:11">
      <c r="I178" s="108"/>
      <c r="J178" s="107"/>
      <c r="K178" s="105"/>
    </row>
    <row r="179" spans="9:11">
      <c r="I179" s="104"/>
      <c r="J179" s="103"/>
      <c r="K179" s="101"/>
    </row>
    <row r="180" spans="9:11">
      <c r="I180" s="108"/>
      <c r="J180" s="105"/>
      <c r="K180" s="105"/>
    </row>
    <row r="181" spans="9:11">
      <c r="I181" s="104"/>
      <c r="J181" s="103"/>
      <c r="K181" s="101"/>
    </row>
    <row r="182" spans="9:11">
      <c r="I182" s="108"/>
      <c r="J182" s="107"/>
      <c r="K182" s="105"/>
    </row>
    <row r="183" spans="9:11">
      <c r="I183" s="104"/>
      <c r="J183" s="103"/>
      <c r="K183" s="101"/>
    </row>
    <row r="184" spans="9:11">
      <c r="I184" s="108"/>
      <c r="J184" s="107"/>
      <c r="K184" s="105"/>
    </row>
    <row r="185" spans="9:11">
      <c r="I185" s="104"/>
      <c r="J185" s="103"/>
      <c r="K185" s="101"/>
    </row>
    <row r="186" spans="9:11">
      <c r="I186" s="108"/>
      <c r="J186" s="105"/>
      <c r="K186" s="105"/>
    </row>
    <row r="187" spans="9:11">
      <c r="I187" s="104"/>
      <c r="J187" s="101"/>
      <c r="K187" s="101"/>
    </row>
    <row r="188" spans="9:11">
      <c r="I188" s="108"/>
      <c r="J188" s="107"/>
      <c r="K188" s="105"/>
    </row>
    <row r="189" spans="9:11">
      <c r="I189" s="104"/>
      <c r="J189" s="103"/>
      <c r="K189" s="101"/>
    </row>
    <row r="190" spans="9:11">
      <c r="I190" s="108"/>
      <c r="J190" s="107"/>
      <c r="K190" s="105"/>
    </row>
    <row r="191" spans="9:11">
      <c r="I191" s="104"/>
      <c r="J191" s="101"/>
      <c r="K191" s="101"/>
    </row>
    <row r="192" spans="9:11">
      <c r="I192" s="108"/>
      <c r="J192" s="107"/>
      <c r="K192" s="105"/>
    </row>
    <row r="193" spans="9:11">
      <c r="I193" s="104"/>
      <c r="J193" s="101"/>
      <c r="K193" s="101"/>
    </row>
    <row r="194" spans="9:11">
      <c r="I194" s="108"/>
      <c r="J194" s="107"/>
      <c r="K194" s="105"/>
    </row>
    <row r="195" spans="9:11">
      <c r="I195" s="104"/>
      <c r="J195" s="103"/>
      <c r="K195" s="101"/>
    </row>
    <row r="196" spans="9:11">
      <c r="I196" s="108"/>
      <c r="J196" s="107"/>
      <c r="K196" s="105"/>
    </row>
    <row r="197" spans="9:11">
      <c r="I197" s="110"/>
      <c r="J197" s="109"/>
      <c r="K197" s="100"/>
    </row>
    <row r="198" spans="9:11">
      <c r="I198" s="108"/>
      <c r="J198" s="107"/>
      <c r="K198" s="105"/>
    </row>
  </sheetData>
  <autoFilter ref="A2:G2"/>
  <mergeCells count="1">
    <mergeCell ref="A1:G1"/>
  </mergeCells>
  <hyperlinks>
    <hyperlink ref="B3" r:id="rId2" display="http://rtf.nwcouncil.org/measures/measure.asp?id=84"/>
    <hyperlink ref="E3" r:id="rId3" display="http://rtf.nwcouncil.org/meetings/2012/09"/>
    <hyperlink ref="B4" r:id="rId4" display="http://rtf.nwcouncil.org/measures/measure.asp?id=85"/>
    <hyperlink ref="E4" r:id="rId5" display="http://rtf.nwcouncil.org/meetings/2013/01"/>
    <hyperlink ref="B5" r:id="rId6" display="http://rtf.nwcouncil.org/measures/measure.asp?id=86"/>
    <hyperlink ref="E5" r:id="rId7" display="http://rtf.nwcouncil.org/meetings/2012/09"/>
    <hyperlink ref="B6" r:id="rId8" display="http://rtf.nwcouncil.org/measures/measure.asp?id=87"/>
    <hyperlink ref="E6" r:id="rId9" display="http://rtf.nwcouncil.org/meetings/2012/10"/>
    <hyperlink ref="B7" r:id="rId10" display="http://rtf.nwcouncil.org/measures/measure.asp?id=88"/>
    <hyperlink ref="E7" r:id="rId11" display="http://rtf.nwcouncil.org/meetings/2012/10"/>
    <hyperlink ref="B8" r:id="rId12" display="http://rtf.nwcouncil.org/measures/measure.asp?id=89"/>
    <hyperlink ref="E8" r:id="rId13" display="http://rtf.nwcouncil.org/meetings/2012/10"/>
    <hyperlink ref="B9" r:id="rId14" display="http://rtf.nwcouncil.org/measures/measure.asp?id=90"/>
    <hyperlink ref="E9" r:id="rId15" display="http://rtf.nwcouncil.org/meetings/2012/10"/>
    <hyperlink ref="B10" r:id="rId16" display="http://rtf.nwcouncil.org/measures/measure.asp?id=91"/>
    <hyperlink ref="E10" r:id="rId17" display="http://rtf.nwcouncil.org/meetings/2012/10"/>
    <hyperlink ref="B11" r:id="rId18" display="http://rtf.nwcouncil.org/measures/measure.asp?id=196"/>
    <hyperlink ref="E11" r:id="rId19" display="http://rtf.nwcouncil.org/meetings/2012/10"/>
    <hyperlink ref="B12" r:id="rId20" display="http://rtf.nwcouncil.org/measures/measure.asp?id=92"/>
    <hyperlink ref="E12" r:id="rId21" display="http://rtf.nwcouncil.org/meetings/2012/10"/>
    <hyperlink ref="B13" r:id="rId22" display="http://rtf.nwcouncil.org/measures/measure.asp?id=93"/>
    <hyperlink ref="E13" r:id="rId23" display="http://rtf.nwcouncil.org/meetings/2013/01"/>
    <hyperlink ref="B14" r:id="rId24" display="http://rtf.nwcouncil.org/measures/measure.asp?id=94"/>
    <hyperlink ref="E14" r:id="rId25" display="http://rtf.nwcouncil.org/meetings/2012/10"/>
    <hyperlink ref="B15" r:id="rId26" display="http://rtf.nwcouncil.org/measures/measure.asp?id=96"/>
    <hyperlink ref="E15" r:id="rId27" display="http://rtf.nwcouncil.org/meetings/2012/10"/>
    <hyperlink ref="B16" r:id="rId28" display="http://rtf.nwcouncil.org/measures/measure.asp?id=97"/>
    <hyperlink ref="E16" r:id="rId29" display="http://rtf.nwcouncil.org/meetings/2012/10"/>
    <hyperlink ref="B17" r:id="rId30" display="http://rtf.nwcouncil.org/measures/measure.asp?id=98"/>
    <hyperlink ref="E17" r:id="rId31" display="http://rtf.nwcouncil.org/meetings/2012/10"/>
    <hyperlink ref="B18" r:id="rId32" display="http://rtf.nwcouncil.org/measures/measure.asp?id=99"/>
    <hyperlink ref="E18" r:id="rId33" display="http://rtf.nwcouncil.org/meetings/2013/01"/>
    <hyperlink ref="B19" r:id="rId34" display="http://rtf.nwcouncil.org/measures/measure.asp?id=100"/>
    <hyperlink ref="E19" r:id="rId35" display="http://rtf.nwcouncil.org/meetings/2012/12"/>
    <hyperlink ref="B20" r:id="rId36" display="http://rtf.nwcouncil.org/measures/measure.asp?id=101"/>
    <hyperlink ref="E20" r:id="rId37" display="http://rtf.nwcouncil.org/meetings/2013/01"/>
    <hyperlink ref="B21" r:id="rId38" display="http://rtf.nwcouncil.org/measures/measure.asp?id=102"/>
    <hyperlink ref="E21" r:id="rId39" display="http://rtf.nwcouncil.org/meetings/2012/10"/>
    <hyperlink ref="B22" r:id="rId40" display="http://rtf.nwcouncil.org/measures/measure.asp?id=103"/>
    <hyperlink ref="E22" r:id="rId41" display="http://rtf.nwcouncil.org/meetings/2012/10"/>
    <hyperlink ref="B23" r:id="rId42" display="http://rtf.nwcouncil.org/measures/measure.asp?id=157"/>
    <hyperlink ref="E23" r:id="rId43" display="http://rtf.nwcouncil.org/meetings/"/>
    <hyperlink ref="B24" r:id="rId44" display="http://rtf.nwcouncil.org/measures/measure.asp?id=158"/>
    <hyperlink ref="E24" r:id="rId45" display="http://rtf.nwcouncil.org/meetings/2012/04"/>
    <hyperlink ref="B25" r:id="rId46" display="http://rtf.nwcouncil.org/measures/measure.asp?id=159"/>
    <hyperlink ref="E25" r:id="rId47" display="http://rtf.nwcouncil.org/meetings/2012/12"/>
    <hyperlink ref="B26" r:id="rId48" display="http://rtf.nwcouncil.org/measures/measure.asp?id=160"/>
    <hyperlink ref="E26" r:id="rId49" display="http://rtf.nwcouncil.org/meetings/2012/12"/>
    <hyperlink ref="B27" r:id="rId50" display="http://rtf.nwcouncil.org/measures/measure.asp?id=105"/>
    <hyperlink ref="E27" r:id="rId51" display="http://rtf.nwcouncil.org/meetings/2013/01"/>
    <hyperlink ref="B28" r:id="rId52" display="http://rtf.nwcouncil.org/measures/measure.asp?id=104"/>
    <hyperlink ref="E28" r:id="rId53" display="http://rtf.nwcouncil.org/meetings/2012/04"/>
    <hyperlink ref="B29" r:id="rId54" display="http://rtf.nwcouncil.org/measures/measure.asp?id=106"/>
    <hyperlink ref="E29" r:id="rId55" display="http://rtf.nwcouncil.org/meetings/2012/04"/>
    <hyperlink ref="B30" r:id="rId56" display="http://rtf.nwcouncil.org/measures/measure.asp?id=161"/>
    <hyperlink ref="E30" r:id="rId57" display="http://rtf.nwcouncil.org/meetings/2012/12"/>
    <hyperlink ref="B31" r:id="rId58" display="http://rtf.nwcouncil.org/measures/measure.asp?id=107"/>
    <hyperlink ref="E31" r:id="rId59" display="http://rtf.nwcouncil.org/meetings/2012/12"/>
    <hyperlink ref="B32" r:id="rId60" display="http://rtf.nwcouncil.org/measures/measure.asp?id=162"/>
    <hyperlink ref="E32" r:id="rId61" display="http://rtf.nwcouncil.org/meetings/2012/10"/>
    <hyperlink ref="B33" r:id="rId62" display="http://rtf.nwcouncil.org/measures/measure.asp?id=108"/>
    <hyperlink ref="E33" r:id="rId63" display="http://rtf.nwcouncil.org/meetings/2012/12"/>
    <hyperlink ref="B34" r:id="rId64" display="http://rtf.nwcouncil.org/measures/measure.asp?id=163"/>
    <hyperlink ref="E34" r:id="rId65" display="http://rtf.nwcouncil.org/meetings/2012/10"/>
    <hyperlink ref="B35" r:id="rId66" display="http://rtf.nwcouncil.org/measures/measure.asp?id=164"/>
    <hyperlink ref="E35" r:id="rId67" display="http://rtf.nwcouncil.org/meetings/2012/10"/>
    <hyperlink ref="B36" r:id="rId68" display="http://rtf.nwcouncil.org/measures/measure.asp?id=165"/>
    <hyperlink ref="E36" r:id="rId69" display="http://rtf.nwcouncil.org/meetings/2011/0830"/>
    <hyperlink ref="B37" r:id="rId70" display="http://rtf.nwcouncil.org/measures/measure.asp?id=166"/>
    <hyperlink ref="E37" r:id="rId71" display="http://rtf.nwcouncil.org/meetings/2013/01"/>
    <hyperlink ref="B38" r:id="rId72" display="http://rtf.nwcouncil.org/measures/measure.asp?id=109"/>
    <hyperlink ref="E38" r:id="rId73" display="http://rtf.nwcouncil.org/meetings/2013/01"/>
    <hyperlink ref="B39" r:id="rId74" display="http://rtf.nwcouncil.org/measures/measure.asp?id=110"/>
    <hyperlink ref="E39" r:id="rId75" display="http://rtf.nwcouncil.org/meetings/2013/01"/>
    <hyperlink ref="B40" r:id="rId76" display="http://rtf.nwcouncil.org/measures/measure.asp?id=167"/>
    <hyperlink ref="E40" r:id="rId77" display="http://rtf.nwcouncil.org/meetings/2013/01"/>
    <hyperlink ref="B41" r:id="rId78" display="http://rtf.nwcouncil.org/measures/measure.asp?id=168"/>
    <hyperlink ref="E41" r:id="rId79" display="http://rtf.nwcouncil.org/meetings/2013/01"/>
    <hyperlink ref="B42" r:id="rId80" display="http://rtf.nwcouncil.org/measures/measure.asp?id=111"/>
    <hyperlink ref="E42" r:id="rId81" display="http://rtf.nwcouncil.org/meetings/2012/12"/>
    <hyperlink ref="B43" r:id="rId82" display="http://rtf.nwcouncil.org/measures/measure.asp?id=169"/>
    <hyperlink ref="E43" r:id="rId83" display="http://rtf.nwcouncil.org/meetings/2012/12"/>
    <hyperlink ref="B44" r:id="rId84" display="http://rtf.nwcouncil.org/measures/measure.asp?id=170"/>
    <hyperlink ref="E44" r:id="rId85" display="http://rtf.nwcouncil.org/meetings/2013/01"/>
    <hyperlink ref="B45" r:id="rId86" display="http://rtf.nwcouncil.org/measures/measure.asp?id=112"/>
    <hyperlink ref="E45" r:id="rId87" display="http://rtf.nwcouncil.org/meetings/2012/07"/>
    <hyperlink ref="B46" r:id="rId88" display="http://rtf.nwcouncil.org/measures/measure.asp?id=95"/>
    <hyperlink ref="E46" r:id="rId89" display="http://rtf.nwcouncil.org/meetings/2011/0628"/>
    <hyperlink ref="B47" r:id="rId90" display="http://rtf.nwcouncil.org/measures/measure.asp?id=113"/>
    <hyperlink ref="E47" r:id="rId91" display="http://rtf.nwcouncil.org/meetings/2011/1004"/>
    <hyperlink ref="B48" r:id="rId92" display="http://rtf.nwcouncil.org/measures/measure.asp?id=183"/>
    <hyperlink ref="E48" r:id="rId93" display="http://rtf.nwcouncil.org/meetings/"/>
    <hyperlink ref="B49" r:id="rId94" display="http://rtf.nwcouncil.org/measures/measure.asp?id=114"/>
    <hyperlink ref="E49" r:id="rId95" display="http://rtf.nwcouncil.org/meetings/2012/05"/>
    <hyperlink ref="B50" r:id="rId96" display="http://rtf.nwcouncil.org/measures/measure.asp?id=171"/>
    <hyperlink ref="E50" r:id="rId97" display="http://rtf.nwcouncil.org/meetings/"/>
    <hyperlink ref="B51" r:id="rId98" display="http://rtf.nwcouncil.org/measures/measure.asp?id=115"/>
    <hyperlink ref="E51" r:id="rId99" display="http://rtf.nwcouncil.org/meetings/2013/01"/>
    <hyperlink ref="B52" r:id="rId100" display="http://rtf.nwcouncil.org/measures/measure.asp?id=116"/>
    <hyperlink ref="E52" r:id="rId101" display="http://rtf.nwcouncil.org/meetings/2011/02"/>
    <hyperlink ref="B53" r:id="rId102" display="http://rtf.nwcouncil.org/measures/measure.asp?id=117"/>
    <hyperlink ref="E53" r:id="rId103" display="http://rtf.nwcouncil.org/meetings/"/>
    <hyperlink ref="B54" r:id="rId104" display="http://rtf.nwcouncil.org/measures/measure.asp?id=118"/>
    <hyperlink ref="E54" r:id="rId105" display="http://rtf.nwcouncil.org/meetings/2012/11"/>
    <hyperlink ref="B55" r:id="rId106" display="http://rtf.nwcouncil.org/measures/measure.asp?id=119"/>
    <hyperlink ref="E55" r:id="rId107" display="http://rtf.nwcouncil.org/meetings/2012/12"/>
    <hyperlink ref="B56" r:id="rId108" display="http://rtf.nwcouncil.org/measures/measure.asp?id=120"/>
    <hyperlink ref="E56" r:id="rId109" display="http://rtf.nwcouncil.org/meetings/2012/11"/>
    <hyperlink ref="B57" r:id="rId110" display="http://rtf.nwcouncil.org/measures/measure.asp?id=121"/>
    <hyperlink ref="E57" r:id="rId111" display="http://rtf.nwcouncil.org/meetings/2012/12"/>
    <hyperlink ref="B58" r:id="rId112" display="http://rtf.nwcouncil.org/measures/measure.asp?id=122"/>
    <hyperlink ref="E58" r:id="rId113" display="http://rtf.nwcouncil.org/meetings/2011/05"/>
    <hyperlink ref="B59" r:id="rId114" display="http://rtf.nwcouncil.org/measures/measure.asp?id=123"/>
    <hyperlink ref="E59" r:id="rId115" display="http://rtf.nwcouncil.org/meetings/"/>
    <hyperlink ref="B60" r:id="rId116" display="http://rtf.nwcouncil.org/measures/measure.asp?id=124"/>
    <hyperlink ref="E60" r:id="rId117" display="http://rtf.nwcouncil.org/meetings/2012/10"/>
    <hyperlink ref="B61" r:id="rId118" display="http://rtf.nwcouncil.org/measures/measure.asp?id=125"/>
    <hyperlink ref="E61" r:id="rId119" display="http://rtf.nwcouncil.org/meetings/2012/09"/>
    <hyperlink ref="B62" r:id="rId120" display="http://rtf.nwcouncil.org/measures/measure.asp?id=176"/>
    <hyperlink ref="E62" r:id="rId121" display="http://rtf.nwcouncil.org/meetings/2012/02"/>
    <hyperlink ref="B63" r:id="rId122" display="http://rtf.nwcouncil.org/measures/measure.asp?id=126"/>
    <hyperlink ref="E63" r:id="rId123" display="http://rtf.nwcouncil.org/meetings/2011/0601"/>
    <hyperlink ref="B64" r:id="rId124" display="http://rtf.nwcouncil.org/measures/measure.asp?id=127"/>
    <hyperlink ref="E64" r:id="rId125" display="http://rtf.nwcouncil.org/meetings/2012/12"/>
    <hyperlink ref="B65" r:id="rId126" display="http://rtf.nwcouncil.org/measures/measure.asp?id=128"/>
    <hyperlink ref="E65" r:id="rId127" display="http://rtf.nwcouncil.org/meetings/2012/05"/>
    <hyperlink ref="B66" r:id="rId128" display="http://rtf.nwcouncil.org/measures/measure.asp?id=129"/>
    <hyperlink ref="E66" r:id="rId129" display="http://rtf.nwcouncil.org/meetings/2012/10"/>
    <hyperlink ref="B67" r:id="rId130" display="http://rtf.nwcouncil.org/measures/measure.asp?id=130"/>
    <hyperlink ref="E67" r:id="rId131" display="http://rtf.nwcouncil.org/meetings/2013/01"/>
    <hyperlink ref="B68" r:id="rId132" display="http://rtf.nwcouncil.org/measures/measure.asp?id=200"/>
    <hyperlink ref="E68" r:id="rId133" display="http://rtf.nwcouncil.org/meetings/2013/01"/>
    <hyperlink ref="B69" r:id="rId134" display="http://rtf.nwcouncil.org/measures/measure.asp?id=172"/>
    <hyperlink ref="E69" r:id="rId135" display="http://rtf.nwcouncil.org/meetings/"/>
    <hyperlink ref="B70" r:id="rId136" display="http://rtf.nwcouncil.org/measures/measure.asp?id=131"/>
    <hyperlink ref="E70" r:id="rId137" display="http://rtf.nwcouncil.org/meetings/2012/04"/>
    <hyperlink ref="B71" r:id="rId138" display="http://rtf.nwcouncil.org/measures/measure.asp?id=132"/>
    <hyperlink ref="E71" r:id="rId139" display="http://rtf.nwcouncil.org/meetings/2011/05"/>
    <hyperlink ref="B72" r:id="rId140" display="http://rtf.nwcouncil.org/measures/measure.asp?id=133"/>
    <hyperlink ref="E72" r:id="rId141" display="http://rtf.nwcouncil.org/meetings/2011/1004"/>
    <hyperlink ref="B73" r:id="rId142" display="http://rtf.nwcouncil.org/measures/measure.asp?id=135"/>
    <hyperlink ref="E73" r:id="rId143" display="http://rtf.nwcouncil.org/meetings/2012/10"/>
    <hyperlink ref="B74" r:id="rId144" display="http://rtf.nwcouncil.org/measures/measure.asp?id=136"/>
    <hyperlink ref="E74" r:id="rId145" display="http://rtf.nwcouncil.org/meetings/2012/11"/>
    <hyperlink ref="B75" r:id="rId146" display="http://rtf.nwcouncil.org/measures/measure.asp?id=137"/>
    <hyperlink ref="E75" r:id="rId147" display="http://rtf.nwcouncil.org/meetings/2012/11"/>
    <hyperlink ref="B76" r:id="rId148" display="http://rtf.nwcouncil.org/measures/measure.asp?id=138"/>
    <hyperlink ref="E76" r:id="rId149" display="http://rtf.nwcouncil.org/meetings/2011/05"/>
    <hyperlink ref="B77" r:id="rId150" display="http://rtf.nwcouncil.org/measures/measure.asp?id=139"/>
    <hyperlink ref="E77" r:id="rId151" display="http://rtf.nwcouncil.org/meetings/2012/12"/>
    <hyperlink ref="B78" r:id="rId152" display="http://rtf.nwcouncil.org/measures/measure.asp?id=140"/>
    <hyperlink ref="E78" r:id="rId153" display="http://rtf.nwcouncil.org/meetings/2012/05"/>
    <hyperlink ref="B79" r:id="rId154" display="http://rtf.nwcouncil.org/measures/measure.asp?id=194"/>
    <hyperlink ref="E79" r:id="rId155" display="http://rtf.nwcouncil.org/meetings/2012/09"/>
    <hyperlink ref="B80" r:id="rId156" display="http://rtf.nwcouncil.org/measures/measure.asp?id=193"/>
    <hyperlink ref="E80" r:id="rId157" display="http://rtf.nwcouncil.org/meetings/2012/09"/>
    <hyperlink ref="B81" r:id="rId158" display="http://rtf.nwcouncil.org/measures/measure.asp?id=141"/>
    <hyperlink ref="E81" r:id="rId159" display="http://rtf.nwcouncil.org/meetings/2011/0830"/>
    <hyperlink ref="B82" r:id="rId160" display="http://rtf.nwcouncil.org/measures/measure.asp?id=173"/>
    <hyperlink ref="E82" r:id="rId161" display="http://rtf.nwcouncil.org/meetings/2012/05"/>
    <hyperlink ref="B83" r:id="rId162" display="http://rtf.nwcouncil.org/measures/measure.asp?id=198"/>
    <hyperlink ref="E83" r:id="rId163" display="http://rtf.nwcouncil.org/meetings/2013/02"/>
    <hyperlink ref="B84" r:id="rId164" display="http://rtf.nwcouncil.org/measures/measure.asp?id=142"/>
    <hyperlink ref="E84" r:id="rId165" display="http://rtf.nwcouncil.org/meetings/2012/12"/>
    <hyperlink ref="B85" r:id="rId166" display="http://rtf.nwcouncil.org/measures/measure.asp?id=143"/>
    <hyperlink ref="E85" r:id="rId167" display="http://rtf.nwcouncil.org/meetings/2012/12"/>
    <hyperlink ref="B86" r:id="rId168" display="http://rtf.nwcouncil.org/measures/measure.asp?id=144"/>
    <hyperlink ref="E86" r:id="rId169" display="http://rtf.nwcouncil.org/meetings/2013/01"/>
    <hyperlink ref="B87" r:id="rId170" display="http://rtf.nwcouncil.org/measures/measure.asp?id=145"/>
    <hyperlink ref="E87" r:id="rId171" display="http://rtf.nwcouncil.org/meetings/2012/09"/>
    <hyperlink ref="B88" r:id="rId172" display="http://rtf.nwcouncil.org/measures/measure.asp?id=154"/>
    <hyperlink ref="E88" r:id="rId173" display="http://rtf.nwcouncil.org/meetings/2010/12"/>
    <hyperlink ref="B89" r:id="rId174" display="http://rtf.nwcouncil.org/measures/measure.asp?id=146"/>
    <hyperlink ref="E89" r:id="rId175" display="http://rtf.nwcouncil.org/meetings/2011/11"/>
    <hyperlink ref="B90" r:id="rId176" display="http://rtf.nwcouncil.org/measures/measure.asp?id=182"/>
    <hyperlink ref="E90" r:id="rId177" display="http://rtf.nwcouncil.org/meetings/2011/11"/>
    <hyperlink ref="B91" r:id="rId178" display="http://rtf.nwcouncil.org/measures/measure.asp?id=147"/>
    <hyperlink ref="E91" r:id="rId179" display="http://rtf.nwcouncil.org/meetings/2010/0825"/>
    <hyperlink ref="B92" r:id="rId180" display="http://rtf.nwcouncil.org/measures/measure.asp?id=155"/>
    <hyperlink ref="E92" r:id="rId181" display="http://rtf.nwcouncil.org/meetings/2010/12"/>
    <hyperlink ref="B93" r:id="rId182" display="http://rtf.nwcouncil.org/measures/measure.asp?id=188"/>
    <hyperlink ref="E93" r:id="rId183" display="http://rtf.nwcouncil.org/meetings/2012/05"/>
    <hyperlink ref="B94" r:id="rId184" display="http://rtf.nwcouncil.org/measures/measure.asp?id=148"/>
    <hyperlink ref="E94" r:id="rId185" display="http://rtf.nwcouncil.org/meetings/2011/02"/>
    <hyperlink ref="B95" r:id="rId186" display="http://rtf.nwcouncil.org/measures/measure.asp?id=175"/>
    <hyperlink ref="E95" r:id="rId187" display="http://rtf.nwcouncil.org/meetings/2011/0628"/>
    <hyperlink ref="B96" r:id="rId188" display="http://rtf.nwcouncil.org/measures/measure.asp?id=174"/>
    <hyperlink ref="E96" r:id="rId189" display="http://rtf.nwcouncil.org/meetings/2011/0301"/>
    <hyperlink ref="B97" r:id="rId190" display="http://rtf.nwcouncil.org/measures/measure.asp?id=149"/>
    <hyperlink ref="E97" r:id="rId191" display="http://rtf.nwcouncil.org/meetings/2012/12"/>
    <hyperlink ref="B98" r:id="rId192" display="http://rtf.nwcouncil.org/measures/measure.asp?id=150"/>
    <hyperlink ref="E98" r:id="rId193" display="http://rtf.nwcouncil.org/meetings/2012/07"/>
    <hyperlink ref="B99" r:id="rId194" display="http://rtf.nwcouncil.org/measures/measure.asp?id=151"/>
    <hyperlink ref="E99" r:id="rId195" display="http://rtf.nwcouncil.org/meetings/2012/03"/>
    <hyperlink ref="B100" r:id="rId196" display="http://rtf.nwcouncil.org/measures/measure.asp?id=152"/>
    <hyperlink ref="E100" r:id="rId197" display="http://rtf.nwcouncil.org/meetings/2011/11"/>
    <hyperlink ref="B101" r:id="rId198" display="http://rtf.nwcouncil.org/measures/measure.asp?id=153"/>
    <hyperlink ref="E101" r:id="rId199" display="http://rtf.nwcouncil.org/meetings/2012/0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Administrative</vt:lpstr>
      <vt:lpstr>Voting</vt:lpstr>
      <vt:lpstr>Workplan</vt:lpstr>
      <vt:lpstr>Msr-Protocol Status</vt:lpstr>
      <vt:lpstr>Subcommittees</vt:lpstr>
      <vt:lpstr>UES list</vt:lpstr>
    </vt:vector>
  </TitlesOfParts>
  <Company>Bonneville Power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BPA User</dc:creator>
  <cp:lastModifiedBy>Aggar Assefa</cp:lastModifiedBy>
  <dcterms:created xsi:type="dcterms:W3CDTF">2012-07-11T20:48:50Z</dcterms:created>
  <dcterms:modified xsi:type="dcterms:W3CDTF">2013-04-08T15:23:00Z</dcterms:modified>
</cp:coreProperties>
</file>